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5755" windowHeight="13545" tabRatio="891" activeTab="0"/>
  </bookViews>
  <sheets>
    <sheet name="Список сотрудников" sheetId="1" r:id="rId1"/>
    <sheet name="Расчет" sheetId="2" r:id="rId2"/>
    <sheet name="Расчет 1" sheetId="3" r:id="rId3"/>
    <sheet name="Расчет 2" sheetId="4" r:id="rId4"/>
    <sheet name="Расчет 3" sheetId="5" r:id="rId5"/>
    <sheet name="Расчет 4" sheetId="6" r:id="rId6"/>
    <sheet name="Расчет 5" sheetId="7" r:id="rId7"/>
    <sheet name="Расчет 6" sheetId="8" r:id="rId8"/>
    <sheet name="Расчет 7" sheetId="9" r:id="rId9"/>
    <sheet name="Расчет 8" sheetId="10" r:id="rId10"/>
    <sheet name="Расчет 9" sheetId="11" r:id="rId11"/>
    <sheet name="Расчет 10" sheetId="12" r:id="rId12"/>
    <sheet name="Расчет 11" sheetId="13" r:id="rId13"/>
    <sheet name="Расчет 12" sheetId="14" r:id="rId14"/>
    <sheet name="Расчет 13" sheetId="15" r:id="rId15"/>
    <sheet name="БПМ" sheetId="16" r:id="rId16"/>
  </sheets>
  <definedNames>
    <definedName name="_xlnm.Print_Area" localSheetId="15">'БПМ'!$C$3:$E$40</definedName>
    <definedName name="_xlnm.Print_Area" localSheetId="1">'Расчет'!$C$3:$U$27</definedName>
    <definedName name="_xlnm.Print_Area" localSheetId="2">'Расчет 1'!$C$3:$U$27</definedName>
    <definedName name="_xlnm.Print_Area" localSheetId="11">'Расчет 10'!$C$3:$U$27</definedName>
    <definedName name="_xlnm.Print_Area" localSheetId="12">'Расчет 11'!$C$3:$U$27</definedName>
    <definedName name="_xlnm.Print_Area" localSheetId="13">'Расчет 12'!$C$3:$U$27</definedName>
    <definedName name="_xlnm.Print_Area" localSheetId="14">'Расчет 13'!$C$3:$U$27</definedName>
    <definedName name="_xlnm.Print_Area" localSheetId="3">'Расчет 2'!$C$3:$U$27</definedName>
    <definedName name="_xlnm.Print_Area" localSheetId="4">'Расчет 3'!$C$3:$U$27</definedName>
    <definedName name="_xlnm.Print_Area" localSheetId="5">'Расчет 4'!$C$3:$U$27</definedName>
    <definedName name="_xlnm.Print_Area" localSheetId="6">'Расчет 5'!$C$3:$U$27</definedName>
    <definedName name="_xlnm.Print_Area" localSheetId="7">'Расчет 6'!$C$3:$U$27</definedName>
    <definedName name="_xlnm.Print_Area" localSheetId="8">'Расчет 7'!$C$3:$U$27</definedName>
    <definedName name="_xlnm.Print_Area" localSheetId="9">'Расчет 8'!$C$3:$U$27</definedName>
    <definedName name="_xlnm.Print_Area" localSheetId="10">'Расчет 9'!$C$3:$U$27</definedName>
    <definedName name="_xlnm.Print_Area" localSheetId="0">'Список сотрудников'!$C$3:$J$302</definedName>
    <definedName name="список">'Список сотрудников'!$D$12:$D$302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H1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4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5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6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7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8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9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0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1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2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3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4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5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6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7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8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19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0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1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2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3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4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5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6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7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8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3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4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5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6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7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8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29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00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01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H302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N9" authorId="0">
      <text>
        <r>
          <rPr>
            <b/>
            <sz val="8"/>
            <rFont val="Tahoma"/>
            <family val="0"/>
          </rPr>
          <t>Кодекс Республики Беларусь о браке и семье от 09.07.1999 № 278-З
Палата представителей Национального собрания Республики Беларусь</t>
        </r>
      </text>
    </comment>
  </commentList>
</comments>
</file>

<file path=xl/comments10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11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12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13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14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15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3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4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5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6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7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8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comments9.xml><?xml version="1.0" encoding="utf-8"?>
<comments xmlns="http://schemas.openxmlformats.org/spreadsheetml/2006/main">
  <authors>
    <author>shimanovich</author>
  </authors>
  <commentList>
    <comment ref="F6" authorId="0">
      <text>
        <r>
          <rPr>
            <b/>
            <sz val="8"/>
            <rFont val="Tahoma"/>
            <family val="0"/>
          </rPr>
          <t>Выберите из раскрывающегося списка ФИО сотрудника, в отношении которого будете расчитывать алименты</t>
        </r>
      </text>
    </comment>
  </commentList>
</comments>
</file>

<file path=xl/sharedStrings.xml><?xml version="1.0" encoding="utf-8"?>
<sst xmlns="http://schemas.openxmlformats.org/spreadsheetml/2006/main" count="1017" uniqueCount="83">
  <si>
    <t>руб.</t>
  </si>
  <si>
    <t>%</t>
  </si>
  <si>
    <t>№
п/п</t>
  </si>
  <si>
    <t>Год</t>
  </si>
  <si>
    <t>В среднем  на душу населения, руб.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</si>
  <si>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</si>
  <si>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</si>
  <si>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</si>
  <si>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</si>
  <si>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</si>
  <si>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</si>
  <si>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</si>
  <si>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</si>
  <si>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</si>
  <si>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</si>
  <si>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</si>
  <si>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</si>
  <si>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</si>
  <si>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</si>
  <si>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</si>
  <si>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</si>
  <si>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</si>
  <si>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</si>
  <si>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</si>
  <si>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</si>
  <si>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</si>
  <si>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</si>
  <si>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</si>
  <si>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</si>
  <si>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Список сотрудников</t>
  </si>
  <si>
    <t>да</t>
  </si>
  <si>
    <t>нет</t>
  </si>
  <si>
    <t>на детей до 18 лет
 (да/нет)</t>
  </si>
  <si>
    <t>Итого</t>
  </si>
  <si>
    <t>Размер расходов по переводу</t>
  </si>
  <si>
    <t xml:space="preserve"> сумма</t>
  </si>
  <si>
    <t xml:space="preserve">Исполнительный документ </t>
  </si>
  <si>
    <t>1. Задолженность по алиментам на начало расчетного месяца</t>
  </si>
  <si>
    <t>5. Сумма алиментов, исчисленная из дохода за расчетный месяц</t>
  </si>
  <si>
    <t>15. Задолженность по алиментам на конец расчетного месяца</t>
  </si>
  <si>
    <t>2. Начисленный доход за вычетом исчисленного подоходного налога и взносов в ФСЗН</t>
  </si>
  <si>
    <t>3. Доход, из которого удерживаются алименты, за вычетом исчисленного из этого дохода подоходного налога и взносов в ФСЗН</t>
  </si>
  <si>
    <t>6. Минимальный размер алиментов (% от БПМ)</t>
  </si>
  <si>
    <t>Бюджет прожиточного минимума в среднем на душу населения (БПМ)</t>
  </si>
  <si>
    <t>8. Максимальный размер всех удержаний (%)</t>
  </si>
  <si>
    <t xml:space="preserve">11. Погашение задолженности по алиментам </t>
  </si>
  <si>
    <t xml:space="preserve">13. Расходы на перевод алиметов взыскателю </t>
  </si>
  <si>
    <t>12. Сумма удержаний алиментов (в том числе задолженности) с учетом максимальной суммы удержаний</t>
  </si>
  <si>
    <t>9. Максимальная сумма всех удержаний (п. 2 x п. 8)</t>
  </si>
  <si>
    <t>10. Сумма алиментов с учетом ограничений минимальным и макимальным размерами</t>
  </si>
  <si>
    <t>7. Минимальная сумма алиментов (БПМ x п. 8)</t>
  </si>
  <si>
    <r>
      <t>Размер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алиментов</t>
    </r>
  </si>
  <si>
    <t>3</t>
  </si>
  <si>
    <t>размер расходов на перевод алиментов, %</t>
  </si>
  <si>
    <t>количество  детей</t>
  </si>
  <si>
    <t>наименование организации</t>
  </si>
  <si>
    <t>ОДО "Идеал"</t>
  </si>
  <si>
    <t>Совельев Валентин Петрович</t>
  </si>
  <si>
    <t>Ковалев Иван Васильевич</t>
  </si>
  <si>
    <t>Степанов Михаил Кузьмич</t>
  </si>
  <si>
    <t>Кузнецов Николай Александрович</t>
  </si>
  <si>
    <t>Авдеев Константин Игоревич</t>
  </si>
  <si>
    <t>Исполнительный лист № 126 от 18.05.2017</t>
  </si>
  <si>
    <t>Исполнительный лист № 144 от 25.07.2017</t>
  </si>
  <si>
    <t>Исполнительный лист № 188 от 11.12.2017</t>
  </si>
  <si>
    <t>Исполнительный лист № 24 от 12.02.2018</t>
  </si>
  <si>
    <t>Исполнительный лист № 98 от 26.03.2017</t>
  </si>
  <si>
    <r>
      <t>4. Размер алиментов</t>
    </r>
    <r>
      <rPr>
        <sz val="8"/>
        <color indexed="10"/>
        <rFont val="Tahoma"/>
        <family val="2"/>
      </rPr>
      <t xml:space="preserve"> </t>
    </r>
  </si>
  <si>
    <t>А</t>
  </si>
  <si>
    <t>Б</t>
  </si>
  <si>
    <t>х</t>
  </si>
  <si>
    <t xml:space="preserve">Расчет алиментов </t>
  </si>
  <si>
    <t>Плательщик алиментов</t>
  </si>
  <si>
    <t>Основания удержания алиментов</t>
  </si>
  <si>
    <t>Фамилия Имя Отчество</t>
  </si>
  <si>
    <t>14. Сумма удержаний (п. 12 + п. 13, но не более п. 9)</t>
  </si>
  <si>
    <t>Статья 92. Размер алиментов, взыскиваемых с родителей на несовершеннолетних детей</t>
  </si>
  <si>
    <t>Алименты на несовершеннолетних детей с их родителей при отсутствии Соглашения о детях, Соглашения об уплате алиментов, а также если размер алиментов не определен Брачным договором, взыскиваются в следующих размерах: на одного ребенка – 25 процентов, на двух детей – 33 процента, на трех и более детей – 50 процентов заработка и (или) иного дохода родителей в месяц. При этом для трудоспособных родителей минимальный размер алиментов в месяц должен составлять не менее 50 процентов на одного ребенка, 75 процентов – на двух детей, 100 процентов – на трех и более детей бюджета прожиточного минимума в среднем на душу населения.</t>
  </si>
  <si>
    <t>Размер алиментов может быть уменьшен судом, если у родителя, обязанного уплачивать алименты, имеются другие несовершеннолетние дети, которые при взыскании алиментов в установленном настоящей статьей размере оказались бы менее обеспеченными материально, чем дети, получающие алименты, а также в случаях, если родитель, с которого взыскиваются алименты, является инвалидом I или II группы. В исключительных случаях суд может освободить родителя, являющегося инвалидом I или II группы, от уплаты алиментов, а также уменьшить минимальный размер алиментов, взыскиваемых с трудоспособного родителя, который по объективным причинам не может их уплачивать в установленных размерах.</t>
  </si>
  <si>
    <t>Если дети остаются при каждом из родителей, алименты с одного из родителей в пользу другого, менее обеспеченного, при отсутствии Соглашения о детях, Соглашения об уплате алиментов, а также если размер алиментов не определен Брачным договором, устанавливаются в твердой денежной сумме, взыскиваемой ежемесячно и определяемой судом применительно к размерам, установленным настоящей статьей, с учетом материального и семейного положения родителей.</t>
  </si>
  <si>
    <t>Калькулятор расчета алиментов</t>
  </si>
  <si>
    <t>В ценах месяца</t>
  </si>
  <si>
    <t>Голубой цвет обозначает, что заполнение данных ячеек происходит автоматически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</si>
</sst>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"/>
      <color indexed="36"/>
      <name val="Times New Roman CYR"/>
      <family val="1"/>
    </font>
    <font>
      <sz val="11"/>
      <color indexed="20"/>
      <name val="Calibri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43"/>
      <name val="Arial Cyr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sz val="8"/>
      <color indexed="4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1" fillId="3" borderId="0" applyNumberFormat="0" applyBorder="0" applyAlignment="0" applyProtection="0"/>
    <xf numFmtId="0" fontId="2" fillId="4" borderId="0" applyNumberFormat="0" applyBorder="0" applyAlignment="0" applyProtection="0"/>
    <xf numFmtId="0" fontId="41" fillId="5" borderId="0" applyNumberFormat="0" applyBorder="0" applyAlignment="0" applyProtection="0"/>
    <xf numFmtId="0" fontId="2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41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8" borderId="0" applyNumberFormat="0" applyBorder="0" applyAlignment="0" applyProtection="0"/>
    <xf numFmtId="0" fontId="41" fillId="20" borderId="0" applyNumberFormat="0" applyBorder="0" applyAlignment="0" applyProtection="0"/>
    <xf numFmtId="0" fontId="2" fillId="14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18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0" borderId="0">
      <alignment horizontal="justify"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49" fontId="4" fillId="0" borderId="1">
      <alignment horizontal="left"/>
      <protection/>
    </xf>
    <xf numFmtId="0" fontId="5" fillId="12" borderId="2" applyNumberFormat="0" applyAlignment="0" applyProtection="0"/>
    <xf numFmtId="0" fontId="6" fillId="38" borderId="3" applyNumberFormat="0" applyAlignment="0" applyProtection="0"/>
    <xf numFmtId="0" fontId="7" fillId="38" borderId="2" applyNumberFormat="0" applyAlignment="0" applyProtection="0"/>
    <xf numFmtId="0" fontId="8" fillId="0" borderId="0" applyNumberFormat="0" applyFill="0" applyBorder="0" applyAlignment="0" applyProtection="0"/>
    <xf numFmtId="49" fontId="4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" wrapText="1"/>
      <protection/>
    </xf>
    <xf numFmtId="0" fontId="13" fillId="0" borderId="1">
      <alignment horizontal="center" vertical="center" wrapText="1"/>
      <protection/>
    </xf>
    <xf numFmtId="0" fontId="14" fillId="0" borderId="0">
      <alignment horizontal="right" vertical="top"/>
      <protection/>
    </xf>
    <xf numFmtId="0" fontId="15" fillId="0" borderId="7" applyNumberFormat="0" applyFill="0" applyAlignment="0" applyProtection="0"/>
    <xf numFmtId="0" fontId="16" fillId="39" borderId="8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>
      <alignment horizontal="left"/>
      <protection/>
    </xf>
    <xf numFmtId="49" fontId="23" fillId="0" borderId="0">
      <alignment horizontal="center" vertical="top"/>
      <protection/>
    </xf>
    <xf numFmtId="0" fontId="4" fillId="0" borderId="9">
      <alignment horizontal="center"/>
      <protection/>
    </xf>
    <xf numFmtId="0" fontId="24" fillId="0" borderId="0" applyNumberFormat="0" applyFill="0" applyBorder="0" applyAlignment="0" applyProtection="0"/>
    <xf numFmtId="0" fontId="14" fillId="0" borderId="0">
      <alignment horizontal="right" vertical="top" wrapText="1"/>
      <protection/>
    </xf>
    <xf numFmtId="0" fontId="19" fillId="41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4" fillId="0" borderId="1">
      <alignment horizontal="left" wrapText="1"/>
      <protection/>
    </xf>
    <xf numFmtId="0" fontId="26" fillId="0" borderId="0" applyNumberFormat="0" applyFill="0" applyBorder="0" applyAlignment="0" applyProtection="0"/>
    <xf numFmtId="0" fontId="14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41" borderId="0" xfId="0" applyFill="1" applyAlignment="1">
      <alignment/>
    </xf>
    <xf numFmtId="0" fontId="30" fillId="42" borderId="0" xfId="77" applyFont="1" applyFill="1" applyBorder="1" applyProtection="1">
      <alignment/>
      <protection locked="0"/>
    </xf>
    <xf numFmtId="0" fontId="28" fillId="42" borderId="12" xfId="0" applyFont="1" applyFill="1" applyBorder="1" applyAlignment="1">
      <alignment/>
    </xf>
    <xf numFmtId="0" fontId="28" fillId="42" borderId="13" xfId="0" applyFont="1" applyFill="1" applyBorder="1" applyAlignment="1">
      <alignment/>
    </xf>
    <xf numFmtId="0" fontId="28" fillId="42" borderId="14" xfId="0" applyFont="1" applyFill="1" applyBorder="1" applyAlignment="1">
      <alignment/>
    </xf>
    <xf numFmtId="0" fontId="28" fillId="42" borderId="15" xfId="0" applyFont="1" applyFill="1" applyBorder="1" applyAlignment="1">
      <alignment/>
    </xf>
    <xf numFmtId="0" fontId="28" fillId="42" borderId="16" xfId="0" applyFont="1" applyFill="1" applyBorder="1" applyAlignment="1">
      <alignment/>
    </xf>
    <xf numFmtId="0" fontId="28" fillId="42" borderId="0" xfId="77" applyFont="1" applyFill="1" applyBorder="1" applyProtection="1">
      <alignment/>
      <protection locked="0"/>
    </xf>
    <xf numFmtId="0" fontId="28" fillId="42" borderId="17" xfId="0" applyFont="1" applyFill="1" applyBorder="1" applyAlignment="1">
      <alignment/>
    </xf>
    <xf numFmtId="0" fontId="28" fillId="42" borderId="18" xfId="80" applyFont="1" applyFill="1" applyBorder="1">
      <alignment/>
      <protection/>
    </xf>
    <xf numFmtId="0" fontId="28" fillId="42" borderId="19" xfId="0" applyFont="1" applyFill="1" applyBorder="1" applyAlignment="1">
      <alignment/>
    </xf>
    <xf numFmtId="0" fontId="30" fillId="10" borderId="1" xfId="77" applyFont="1" applyFill="1" applyBorder="1" applyAlignment="1" applyProtection="1">
      <alignment horizontal="center" vertical="center" wrapText="1"/>
      <protection locked="0"/>
    </xf>
    <xf numFmtId="0" fontId="28" fillId="10" borderId="1" xfId="77" applyFont="1" applyFill="1" applyBorder="1" applyAlignment="1" applyProtection="1">
      <alignment horizontal="center" vertical="center" wrapText="1"/>
      <protection locked="0"/>
    </xf>
    <xf numFmtId="0" fontId="28" fillId="41" borderId="0" xfId="0" applyFont="1" applyFill="1" applyAlignment="1">
      <alignment/>
    </xf>
    <xf numFmtId="0" fontId="28" fillId="42" borderId="0" xfId="0" applyFont="1" applyFill="1" applyBorder="1" applyAlignment="1">
      <alignment/>
    </xf>
    <xf numFmtId="0" fontId="28" fillId="42" borderId="18" xfId="0" applyFont="1" applyFill="1" applyBorder="1" applyAlignment="1">
      <alignment/>
    </xf>
    <xf numFmtId="0" fontId="28" fillId="10" borderId="1" xfId="78" applyFont="1" applyFill="1" applyBorder="1" applyAlignment="1">
      <alignment horizontal="center" vertical="center" wrapText="1"/>
      <protection/>
    </xf>
    <xf numFmtId="0" fontId="28" fillId="10" borderId="1" xfId="78" applyFont="1" applyFill="1" applyBorder="1" applyAlignment="1">
      <alignment horizontal="center" vertical="center"/>
      <protection/>
    </xf>
    <xf numFmtId="0" fontId="33" fillId="41" borderId="1" xfId="78" applyFont="1" applyFill="1" applyBorder="1" applyAlignment="1">
      <alignment horizontal="center" vertical="center" wrapText="1"/>
      <protection/>
    </xf>
    <xf numFmtId="0" fontId="33" fillId="41" borderId="1" xfId="78" applyFont="1" applyFill="1" applyBorder="1" applyAlignment="1">
      <alignment horizontal="center" vertical="center"/>
      <protection/>
    </xf>
    <xf numFmtId="49" fontId="33" fillId="41" borderId="1" xfId="78" applyNumberFormat="1" applyFont="1" applyFill="1" applyBorder="1" applyAlignment="1">
      <alignment horizontal="center" vertical="center" wrapText="1"/>
      <protection/>
    </xf>
    <xf numFmtId="0" fontId="33" fillId="41" borderId="1" xfId="78" applyFont="1" applyFill="1" applyBorder="1" applyAlignment="1">
      <alignment horizontal="center"/>
      <protection/>
    </xf>
    <xf numFmtId="0" fontId="28" fillId="42" borderId="20" xfId="78" applyFont="1" applyFill="1" applyBorder="1" applyAlignment="1">
      <alignment vertical="center" wrapText="1"/>
      <protection/>
    </xf>
    <xf numFmtId="0" fontId="28" fillId="42" borderId="20" xfId="78" applyFont="1" applyFill="1" applyBorder="1" applyAlignment="1">
      <alignment vertical="center"/>
      <protection/>
    </xf>
    <xf numFmtId="0" fontId="28" fillId="42" borderId="21" xfId="78" applyFont="1" applyFill="1" applyBorder="1" applyAlignment="1">
      <alignment vertical="center"/>
      <protection/>
    </xf>
    <xf numFmtId="0" fontId="28" fillId="42" borderId="22" xfId="78" applyFont="1" applyFill="1" applyBorder="1" applyAlignment="1">
      <alignment horizontal="center" vertical="center" wrapText="1"/>
      <protection/>
    </xf>
    <xf numFmtId="0" fontId="28" fillId="42" borderId="20" xfId="78" applyFont="1" applyFill="1" applyBorder="1" applyAlignment="1">
      <alignment horizontal="center" vertical="center" wrapText="1"/>
      <protection/>
    </xf>
    <xf numFmtId="0" fontId="28" fillId="42" borderId="20" xfId="78" applyFont="1" applyFill="1" applyBorder="1" applyAlignment="1">
      <alignment horizontal="center" vertical="center"/>
      <protection/>
    </xf>
    <xf numFmtId="0" fontId="28" fillId="42" borderId="21" xfId="78" applyFont="1" applyFill="1" applyBorder="1" applyAlignment="1">
      <alignment horizontal="center" vertical="center"/>
      <protection/>
    </xf>
    <xf numFmtId="49" fontId="28" fillId="42" borderId="22" xfId="78" applyNumberFormat="1" applyFont="1" applyFill="1" applyBorder="1" applyAlignment="1" applyProtection="1">
      <alignment vertical="center" wrapText="1"/>
      <protection locked="0"/>
    </xf>
    <xf numFmtId="49" fontId="28" fillId="42" borderId="22" xfId="78" applyNumberFormat="1" applyFont="1" applyFill="1" applyBorder="1" applyAlignment="1">
      <alignment vertical="center" wrapText="1"/>
      <protection/>
    </xf>
    <xf numFmtId="171" fontId="28" fillId="42" borderId="22" xfId="78" applyNumberFormat="1" applyFont="1" applyFill="1" applyBorder="1" applyAlignment="1">
      <alignment horizontal="center" vertical="center" wrapText="1"/>
      <protection/>
    </xf>
    <xf numFmtId="0" fontId="28" fillId="42" borderId="22" xfId="78" applyFont="1" applyFill="1" applyBorder="1" applyAlignment="1">
      <alignment horizontal="center" vertical="center"/>
      <protection/>
    </xf>
    <xf numFmtId="172" fontId="28" fillId="42" borderId="22" xfId="78" applyNumberFormat="1" applyFont="1" applyFill="1" applyBorder="1" applyAlignment="1">
      <alignment horizontal="center" vertical="center"/>
      <protection/>
    </xf>
    <xf numFmtId="49" fontId="28" fillId="42" borderId="20" xfId="78" applyNumberFormat="1" applyFont="1" applyFill="1" applyBorder="1" applyAlignment="1" applyProtection="1">
      <alignment vertical="center" wrapText="1"/>
      <protection locked="0"/>
    </xf>
    <xf numFmtId="49" fontId="28" fillId="42" borderId="20" xfId="78" applyNumberFormat="1" applyFont="1" applyFill="1" applyBorder="1" applyAlignment="1">
      <alignment vertical="center" wrapText="1"/>
      <protection/>
    </xf>
    <xf numFmtId="171" fontId="28" fillId="42" borderId="20" xfId="78" applyNumberFormat="1" applyFont="1" applyFill="1" applyBorder="1" applyAlignment="1">
      <alignment horizontal="center" vertical="center" wrapText="1"/>
      <protection/>
    </xf>
    <xf numFmtId="172" fontId="28" fillId="42" borderId="20" xfId="78" applyNumberFormat="1" applyFont="1" applyFill="1" applyBorder="1" applyAlignment="1">
      <alignment horizontal="center" vertical="center"/>
      <protection/>
    </xf>
    <xf numFmtId="49" fontId="28" fillId="42" borderId="20" xfId="78" applyNumberFormat="1" applyFont="1" applyFill="1" applyBorder="1" applyAlignment="1">
      <alignment vertical="center"/>
      <protection/>
    </xf>
    <xf numFmtId="171" fontId="28" fillId="42" borderId="20" xfId="78" applyNumberFormat="1" applyFont="1" applyFill="1" applyBorder="1" applyAlignment="1">
      <alignment vertical="center"/>
      <protection/>
    </xf>
    <xf numFmtId="49" fontId="28" fillId="42" borderId="21" xfId="78" applyNumberFormat="1" applyFont="1" applyFill="1" applyBorder="1" applyAlignment="1">
      <alignment vertical="center"/>
      <protection/>
    </xf>
    <xf numFmtId="171" fontId="28" fillId="42" borderId="21" xfId="78" applyNumberFormat="1" applyFont="1" applyFill="1" applyBorder="1" applyAlignment="1">
      <alignment vertical="center"/>
      <protection/>
    </xf>
    <xf numFmtId="0" fontId="28" fillId="42" borderId="21" xfId="78" applyFont="1" applyFill="1" applyBorder="1" applyAlignment="1">
      <alignment horizontal="center" vertical="center" wrapText="1"/>
      <protection/>
    </xf>
    <xf numFmtId="172" fontId="28" fillId="42" borderId="21" xfId="78" applyNumberFormat="1" applyFont="1" applyFill="1" applyBorder="1" applyAlignment="1">
      <alignment horizontal="center" vertical="center"/>
      <protection/>
    </xf>
    <xf numFmtId="0" fontId="28" fillId="42" borderId="12" xfId="0" applyFont="1" applyFill="1" applyBorder="1" applyAlignment="1">
      <alignment vertical="center"/>
    </xf>
    <xf numFmtId="0" fontId="28" fillId="42" borderId="13" xfId="0" applyFont="1" applyFill="1" applyBorder="1" applyAlignment="1">
      <alignment vertical="center"/>
    </xf>
    <xf numFmtId="0" fontId="28" fillId="42" borderId="14" xfId="0" applyFont="1" applyFill="1" applyBorder="1" applyAlignment="1">
      <alignment vertical="center"/>
    </xf>
    <xf numFmtId="0" fontId="28" fillId="42" borderId="15" xfId="0" applyFont="1" applyFill="1" applyBorder="1" applyAlignment="1">
      <alignment vertical="center"/>
    </xf>
    <xf numFmtId="0" fontId="28" fillId="42" borderId="0" xfId="0" applyFont="1" applyFill="1" applyBorder="1" applyAlignment="1">
      <alignment vertical="center"/>
    </xf>
    <xf numFmtId="0" fontId="28" fillId="42" borderId="16" xfId="0" applyFont="1" applyFill="1" applyBorder="1" applyAlignment="1">
      <alignment vertical="center"/>
    </xf>
    <xf numFmtId="0" fontId="28" fillId="42" borderId="17" xfId="0" applyFont="1" applyFill="1" applyBorder="1" applyAlignment="1">
      <alignment vertical="center"/>
    </xf>
    <xf numFmtId="0" fontId="28" fillId="42" borderId="18" xfId="0" applyFont="1" applyFill="1" applyBorder="1" applyAlignment="1">
      <alignment vertical="center"/>
    </xf>
    <xf numFmtId="0" fontId="28" fillId="42" borderId="19" xfId="0" applyFont="1" applyFill="1" applyBorder="1" applyAlignment="1">
      <alignment vertical="center"/>
    </xf>
    <xf numFmtId="0" fontId="0" fillId="41" borderId="0" xfId="0" applyFont="1" applyFill="1" applyAlignment="1">
      <alignment/>
    </xf>
    <xf numFmtId="0" fontId="28" fillId="42" borderId="22" xfId="91" applyFont="1" applyFill="1" applyBorder="1" applyAlignment="1">
      <alignment horizontal="center" vertical="center" wrapText="1"/>
      <protection/>
    </xf>
    <xf numFmtId="171" fontId="28" fillId="42" borderId="22" xfId="91" applyNumberFormat="1" applyFont="1" applyFill="1" applyBorder="1" applyAlignment="1" applyProtection="1">
      <alignment horizontal="center" vertical="center" shrinkToFit="1"/>
      <protection locked="0"/>
    </xf>
    <xf numFmtId="171" fontId="28" fillId="42" borderId="22" xfId="91" applyNumberFormat="1" applyFont="1" applyFill="1" applyBorder="1" applyAlignment="1" applyProtection="1">
      <alignment horizontal="center" vertical="center" shrinkToFit="1"/>
      <protection hidden="1" locked="0"/>
    </xf>
    <xf numFmtId="0" fontId="28" fillId="42" borderId="20" xfId="91" applyFont="1" applyFill="1" applyBorder="1" applyAlignment="1">
      <alignment horizontal="center" vertical="center" wrapText="1"/>
      <protection/>
    </xf>
    <xf numFmtId="171" fontId="28" fillId="42" borderId="20" xfId="91" applyNumberFormat="1" applyFont="1" applyFill="1" applyBorder="1" applyAlignment="1" applyProtection="1">
      <alignment horizontal="center" vertical="center" shrinkToFit="1"/>
      <protection locked="0"/>
    </xf>
    <xf numFmtId="171" fontId="28" fillId="42" borderId="20" xfId="91" applyNumberFormat="1" applyFont="1" applyFill="1" applyBorder="1" applyAlignment="1" applyProtection="1">
      <alignment horizontal="center" vertical="center" shrinkToFit="1"/>
      <protection hidden="1" locked="0"/>
    </xf>
    <xf numFmtId="0" fontId="28" fillId="42" borderId="21" xfId="91" applyFont="1" applyFill="1" applyBorder="1" applyAlignment="1">
      <alignment horizontal="center" vertical="center" wrapText="1"/>
      <protection/>
    </xf>
    <xf numFmtId="171" fontId="28" fillId="42" borderId="21" xfId="91" applyNumberFormat="1" applyFont="1" applyFill="1" applyBorder="1" applyAlignment="1" applyProtection="1">
      <alignment horizontal="center" vertical="center" shrinkToFit="1"/>
      <protection locked="0"/>
    </xf>
    <xf numFmtId="0" fontId="28" fillId="10" borderId="1" xfId="79" applyFont="1" applyFill="1" applyBorder="1" applyAlignment="1">
      <alignment horizontal="center" vertical="center"/>
      <protection/>
    </xf>
    <xf numFmtId="0" fontId="33" fillId="41" borderId="23" xfId="79" applyFont="1" applyFill="1" applyBorder="1" applyAlignment="1">
      <alignment horizontal="center" vertical="center"/>
      <protection/>
    </xf>
    <xf numFmtId="0" fontId="34" fillId="42" borderId="0" xfId="0" applyFont="1" applyFill="1" applyBorder="1" applyAlignment="1">
      <alignment vertical="center"/>
    </xf>
    <xf numFmtId="0" fontId="31" fillId="42" borderId="9" xfId="0" applyFont="1" applyFill="1" applyBorder="1" applyAlignment="1">
      <alignment horizontal="center" vertical="center"/>
    </xf>
    <xf numFmtId="171" fontId="28" fillId="10" borderId="20" xfId="91" applyNumberFormat="1" applyFont="1" applyFill="1" applyBorder="1" applyAlignment="1" applyProtection="1">
      <alignment horizontal="center" vertical="center" shrinkToFit="1"/>
      <protection hidden="1"/>
    </xf>
    <xf numFmtId="169" fontId="28" fillId="43" borderId="20" xfId="91" applyNumberFormat="1" applyFont="1" applyFill="1" applyBorder="1" applyAlignment="1" applyProtection="1">
      <alignment horizontal="center" vertical="center" shrinkToFit="1"/>
      <protection hidden="1"/>
    </xf>
    <xf numFmtId="0" fontId="35" fillId="41" borderId="0" xfId="0" applyFont="1" applyFill="1" applyAlignment="1">
      <alignment/>
    </xf>
    <xf numFmtId="0" fontId="36" fillId="42" borderId="24" xfId="0" applyFont="1" applyFill="1" applyBorder="1" applyAlignment="1">
      <alignment/>
    </xf>
    <xf numFmtId="0" fontId="37" fillId="41" borderId="0" xfId="0" applyFont="1" applyFill="1" applyAlignment="1">
      <alignment/>
    </xf>
    <xf numFmtId="0" fontId="28" fillId="42" borderId="23" xfId="78" applyFont="1" applyFill="1" applyBorder="1" applyAlignment="1">
      <alignment horizontal="center" vertical="center" wrapText="1"/>
      <protection/>
    </xf>
    <xf numFmtId="169" fontId="28" fillId="10" borderId="20" xfId="91" applyNumberFormat="1" applyFont="1" applyFill="1" applyBorder="1" applyAlignment="1" applyProtection="1">
      <alignment horizontal="center" vertical="center" shrinkToFit="1"/>
      <protection hidden="1"/>
    </xf>
    <xf numFmtId="171" fontId="31" fillId="10" borderId="20" xfId="91" applyNumberFormat="1" applyFont="1" applyFill="1" applyBorder="1" applyAlignment="1" applyProtection="1">
      <alignment horizontal="center" vertical="center" shrinkToFit="1"/>
      <protection hidden="1"/>
    </xf>
    <xf numFmtId="171" fontId="31" fillId="10" borderId="20" xfId="79" applyNumberFormat="1" applyFont="1" applyFill="1" applyBorder="1" applyAlignment="1" applyProtection="1">
      <alignment vertical="center" shrinkToFit="1"/>
      <protection hidden="1"/>
    </xf>
    <xf numFmtId="171" fontId="28" fillId="10" borderId="21" xfId="79" applyNumberFormat="1" applyFont="1" applyFill="1" applyBorder="1" applyAlignment="1" applyProtection="1">
      <alignment vertical="center" shrinkToFit="1"/>
      <protection hidden="1"/>
    </xf>
    <xf numFmtId="0" fontId="0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0" fontId="28" fillId="41" borderId="0" xfId="0" applyNumberFormat="1" applyFont="1" applyFill="1" applyAlignment="1">
      <alignment vertical="center" wrapText="1"/>
    </xf>
    <xf numFmtId="0" fontId="30" fillId="42" borderId="22" xfId="77" applyFont="1" applyFill="1" applyBorder="1" applyAlignment="1" applyProtection="1" quotePrefix="1">
      <alignment horizontal="center" vertical="center" wrapText="1"/>
      <protection locked="0"/>
    </xf>
    <xf numFmtId="0" fontId="30" fillId="42" borderId="22" xfId="77" applyNumberFormat="1" applyFont="1" applyFill="1" applyBorder="1" applyAlignment="1" applyProtection="1">
      <alignment horizontal="left" vertical="top" wrapText="1"/>
      <protection locked="0"/>
    </xf>
    <xf numFmtId="171" fontId="28" fillId="42" borderId="22" xfId="77" applyNumberFormat="1" applyFont="1" applyFill="1" applyBorder="1" applyAlignment="1" applyProtection="1" quotePrefix="1">
      <alignment horizontal="center" vertical="top" wrapText="1"/>
      <protection locked="0"/>
    </xf>
    <xf numFmtId="0" fontId="30" fillId="42" borderId="20" xfId="77" applyFont="1" applyFill="1" applyBorder="1" applyAlignment="1" applyProtection="1" quotePrefix="1">
      <alignment horizontal="center" vertical="center" wrapText="1"/>
      <protection locked="0"/>
    </xf>
    <xf numFmtId="0" fontId="30" fillId="42" borderId="20" xfId="77" applyNumberFormat="1" applyFont="1" applyFill="1" applyBorder="1" applyAlignment="1" applyProtection="1">
      <alignment horizontal="left" vertical="top" wrapText="1"/>
      <protection locked="0"/>
    </xf>
    <xf numFmtId="171" fontId="28" fillId="42" borderId="20" xfId="77" applyNumberFormat="1" applyFont="1" applyFill="1" applyBorder="1" applyAlignment="1" applyProtection="1" quotePrefix="1">
      <alignment horizontal="center" vertical="top" wrapText="1"/>
      <protection locked="0"/>
    </xf>
    <xf numFmtId="169" fontId="30" fillId="42" borderId="20" xfId="77" applyNumberFormat="1" applyFont="1" applyFill="1" applyBorder="1" applyAlignment="1" applyProtection="1">
      <alignment horizontal="left" vertical="top" wrapText="1"/>
      <protection locked="0"/>
    </xf>
    <xf numFmtId="169" fontId="30" fillId="42" borderId="20" xfId="77" applyNumberFormat="1" applyFont="1" applyFill="1" applyBorder="1" applyAlignment="1" applyProtection="1" quotePrefix="1">
      <alignment horizontal="left" vertical="top" wrapText="1"/>
      <protection locked="0"/>
    </xf>
    <xf numFmtId="0" fontId="30" fillId="42" borderId="20" xfId="77" applyNumberFormat="1" applyFont="1" applyFill="1" applyBorder="1" applyAlignment="1" applyProtection="1">
      <alignment horizontal="center" vertical="top" wrapText="1"/>
      <protection locked="0"/>
    </xf>
    <xf numFmtId="169" fontId="28" fillId="42" borderId="20" xfId="77" applyNumberFormat="1" applyFont="1" applyFill="1" applyBorder="1" applyAlignment="1" applyProtection="1">
      <alignment horizontal="left" vertical="top" wrapText="1"/>
      <protection locked="0"/>
    </xf>
    <xf numFmtId="169" fontId="28" fillId="42" borderId="20" xfId="77" applyNumberFormat="1" applyFont="1" applyFill="1" applyBorder="1" applyAlignment="1" applyProtection="1">
      <alignment horizontal="left" vertical="top" wrapText="1"/>
      <protection hidden="1"/>
    </xf>
    <xf numFmtId="0" fontId="30" fillId="42" borderId="21" xfId="77" applyNumberFormat="1" applyFont="1" applyFill="1" applyBorder="1" applyAlignment="1" applyProtection="1">
      <alignment horizontal="center" vertical="top" wrapText="1"/>
      <protection locked="0"/>
    </xf>
    <xf numFmtId="169" fontId="28" fillId="42" borderId="21" xfId="77" applyNumberFormat="1" applyFont="1" applyFill="1" applyBorder="1" applyAlignment="1" applyProtection="1">
      <alignment horizontal="left" vertical="top" wrapText="1"/>
      <protection hidden="1"/>
    </xf>
    <xf numFmtId="171" fontId="28" fillId="42" borderId="21" xfId="77" applyNumberFormat="1" applyFont="1" applyFill="1" applyBorder="1" applyAlignment="1" applyProtection="1" quotePrefix="1">
      <alignment horizontal="center" vertical="top" wrapText="1"/>
      <protection locked="0"/>
    </xf>
    <xf numFmtId="0" fontId="28" fillId="44" borderId="0" xfId="0" applyFont="1" applyFill="1" applyAlignment="1" applyProtection="1">
      <alignment vertical="center"/>
      <protection/>
    </xf>
    <xf numFmtId="0" fontId="32" fillId="44" borderId="0" xfId="0" applyFont="1" applyFill="1" applyAlignment="1" applyProtection="1">
      <alignment vertical="center"/>
      <protection/>
    </xf>
    <xf numFmtId="0" fontId="40" fillId="44" borderId="0" xfId="0" applyFont="1" applyFill="1" applyAlignment="1" applyProtection="1">
      <alignment vertical="center"/>
      <protection/>
    </xf>
    <xf numFmtId="0" fontId="39" fillId="44" borderId="0" xfId="0" applyFont="1" applyFill="1" applyAlignment="1" applyProtection="1">
      <alignment vertical="center"/>
      <protection/>
    </xf>
    <xf numFmtId="0" fontId="28" fillId="10" borderId="23" xfId="78" applyFont="1" applyFill="1" applyBorder="1" applyAlignment="1">
      <alignment horizontal="center" vertical="center" wrapText="1"/>
      <protection/>
    </xf>
    <xf numFmtId="0" fontId="28" fillId="10" borderId="25" xfId="78" applyFont="1" applyFill="1" applyBorder="1" applyAlignment="1">
      <alignment horizontal="center" vertical="center" wrapText="1"/>
      <protection/>
    </xf>
    <xf numFmtId="0" fontId="28" fillId="10" borderId="26" xfId="78" applyFont="1" applyFill="1" applyBorder="1" applyAlignment="1">
      <alignment horizontal="center" vertical="center" wrapText="1"/>
      <protection/>
    </xf>
    <xf numFmtId="0" fontId="28" fillId="10" borderId="27" xfId="78" applyFont="1" applyFill="1" applyBorder="1" applyAlignment="1">
      <alignment horizontal="center" vertical="center" wrapText="1"/>
      <protection/>
    </xf>
    <xf numFmtId="0" fontId="28" fillId="10" borderId="1" xfId="78" applyFont="1" applyFill="1" applyBorder="1" applyAlignment="1">
      <alignment horizontal="center" vertical="center" wrapText="1"/>
      <protection/>
    </xf>
    <xf numFmtId="0" fontId="28" fillId="10" borderId="1" xfId="78" applyFont="1" applyFill="1" applyBorder="1" applyAlignment="1">
      <alignment horizontal="center" vertical="center"/>
      <protection/>
    </xf>
    <xf numFmtId="49" fontId="28" fillId="10" borderId="1" xfId="78" applyNumberFormat="1" applyFont="1" applyFill="1" applyBorder="1" applyAlignment="1">
      <alignment horizontal="center" vertical="center" wrapText="1"/>
      <protection/>
    </xf>
    <xf numFmtId="0" fontId="28" fillId="41" borderId="0" xfId="0" applyNumberFormat="1" applyFont="1" applyFill="1" applyAlignment="1">
      <alignment horizontal="left" vertical="center" wrapText="1"/>
    </xf>
    <xf numFmtId="0" fontId="28" fillId="41" borderId="0" xfId="0" applyNumberFormat="1" applyFont="1" applyFill="1" applyAlignment="1">
      <alignment horizontal="justify" vertical="center" wrapText="1"/>
    </xf>
    <xf numFmtId="0" fontId="38" fillId="41" borderId="18" xfId="0" applyFont="1" applyFill="1" applyBorder="1" applyAlignment="1">
      <alignment horizontal="center" vertical="center"/>
    </xf>
    <xf numFmtId="0" fontId="31" fillId="41" borderId="0" xfId="0" applyFont="1" applyFill="1" applyAlignment="1">
      <alignment horizontal="center" vertical="center" wrapText="1"/>
    </xf>
    <xf numFmtId="0" fontId="31" fillId="42" borderId="9" xfId="0" applyFont="1" applyFill="1" applyBorder="1" applyAlignment="1">
      <alignment horizontal="center"/>
    </xf>
    <xf numFmtId="0" fontId="33" fillId="42" borderId="28" xfId="0" applyFont="1" applyFill="1" applyBorder="1" applyAlignment="1">
      <alignment horizontal="center" vertical="top"/>
    </xf>
    <xf numFmtId="0" fontId="31" fillId="42" borderId="0" xfId="0" applyFont="1" applyFill="1" applyBorder="1" applyAlignment="1">
      <alignment horizontal="center" vertical="center"/>
    </xf>
    <xf numFmtId="0" fontId="33" fillId="41" borderId="26" xfId="79" applyFont="1" applyFill="1" applyBorder="1" applyAlignment="1">
      <alignment horizontal="center" vertical="center"/>
      <protection/>
    </xf>
    <xf numFmtId="0" fontId="33" fillId="41" borderId="29" xfId="79" applyFont="1" applyFill="1" applyBorder="1" applyAlignment="1">
      <alignment horizontal="center" vertical="center"/>
      <protection/>
    </xf>
    <xf numFmtId="0" fontId="33" fillId="41" borderId="27" xfId="79" applyFont="1" applyFill="1" applyBorder="1" applyAlignment="1">
      <alignment horizontal="center" vertical="center"/>
      <protection/>
    </xf>
    <xf numFmtId="0" fontId="28" fillId="42" borderId="20" xfId="91" applyFont="1" applyFill="1" applyBorder="1" applyAlignment="1">
      <alignment horizontal="left" vertical="center" wrapText="1"/>
      <protection/>
    </xf>
    <xf numFmtId="0" fontId="28" fillId="42" borderId="22" xfId="91" applyFont="1" applyFill="1" applyBorder="1" applyAlignment="1">
      <alignment horizontal="left" vertical="center" wrapText="1"/>
      <protection/>
    </xf>
    <xf numFmtId="0" fontId="28" fillId="10" borderId="1" xfId="79" applyFont="1" applyFill="1" applyBorder="1" applyAlignment="1">
      <alignment vertical="center"/>
      <protection/>
    </xf>
    <xf numFmtId="0" fontId="28" fillId="42" borderId="30" xfId="79" applyFont="1" applyFill="1" applyBorder="1" applyAlignment="1">
      <alignment horizontal="left" vertical="center" wrapText="1"/>
      <protection/>
    </xf>
    <xf numFmtId="0" fontId="28" fillId="42" borderId="31" xfId="79" applyFont="1" applyFill="1" applyBorder="1" applyAlignment="1">
      <alignment horizontal="left" vertical="center" wrapText="1"/>
      <protection/>
    </xf>
    <xf numFmtId="0" fontId="28" fillId="42" borderId="32" xfId="79" applyFont="1" applyFill="1" applyBorder="1" applyAlignment="1">
      <alignment horizontal="left" vertical="center" wrapText="1"/>
      <protection/>
    </xf>
    <xf numFmtId="0" fontId="31" fillId="42" borderId="20" xfId="91" applyFont="1" applyFill="1" applyBorder="1" applyAlignment="1">
      <alignment horizontal="left" vertical="center" wrapText="1"/>
      <protection/>
    </xf>
    <xf numFmtId="0" fontId="28" fillId="42" borderId="33" xfId="91" applyFont="1" applyFill="1" applyBorder="1" applyAlignment="1">
      <alignment horizontal="left" vertical="center" wrapText="1"/>
      <protection/>
    </xf>
    <xf numFmtId="0" fontId="28" fillId="42" borderId="34" xfId="91" applyFont="1" applyFill="1" applyBorder="1" applyAlignment="1">
      <alignment horizontal="left" vertical="center" wrapText="1"/>
      <protection/>
    </xf>
    <xf numFmtId="0" fontId="28" fillId="42" borderId="35" xfId="91" applyFont="1" applyFill="1" applyBorder="1" applyAlignment="1">
      <alignment horizontal="left" vertical="center" wrapText="1"/>
      <protection/>
    </xf>
    <xf numFmtId="0" fontId="34" fillId="42" borderId="0" xfId="0" applyFont="1" applyFill="1" applyBorder="1" applyAlignment="1">
      <alignment horizontal="center" vertical="center"/>
    </xf>
    <xf numFmtId="0" fontId="31" fillId="42" borderId="9" xfId="0" applyFont="1" applyFill="1" applyBorder="1" applyAlignment="1">
      <alignment horizontal="center" vertical="center"/>
    </xf>
    <xf numFmtId="0" fontId="39" fillId="44" borderId="18" xfId="0" applyFont="1" applyFill="1" applyBorder="1" applyAlignment="1" applyProtection="1">
      <alignment horizontal="center" vertical="center"/>
      <protection/>
    </xf>
    <xf numFmtId="0" fontId="29" fillId="42" borderId="0" xfId="77" applyFont="1" applyFill="1" applyBorder="1" applyAlignment="1" applyProtection="1">
      <alignment horizontal="center" vertical="center" wrapText="1"/>
      <protection locked="0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_$123222_016K" xfId="77"/>
    <cellStyle name="Обычный_Лист1" xfId="78"/>
    <cellStyle name="Обычный_Лист1 (2)" xfId="79"/>
    <cellStyle name="Обычный_Лист1 (3)" xfId="80"/>
    <cellStyle name="Followed Hyperlink" xfId="81"/>
    <cellStyle name="Плохой" xfId="82"/>
    <cellStyle name="Подпись" xfId="83"/>
    <cellStyle name="Подстрочный" xfId="84"/>
    <cellStyle name="ПоляЗаполнения" xfId="85"/>
    <cellStyle name="Пояснение" xfId="86"/>
    <cellStyle name="Приложение" xfId="87"/>
    <cellStyle name="Примечание" xfId="88"/>
    <cellStyle name="Percent" xfId="89"/>
    <cellStyle name="Связанная ячейка" xfId="90"/>
    <cellStyle name="Табличный" xfId="91"/>
    <cellStyle name="Текст предупреждения" xfId="92"/>
    <cellStyle name="ТекстСноски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F303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75390625" style="14" customWidth="1"/>
    <col min="3" max="3" width="4.875" style="14" customWidth="1"/>
    <col min="4" max="4" width="20.875" style="14" customWidth="1"/>
    <col min="5" max="5" width="23.625" style="14" customWidth="1"/>
    <col min="6" max="7" width="8.75390625" style="14" customWidth="1"/>
    <col min="8" max="8" width="10.125" style="14" customWidth="1"/>
    <col min="9" max="9" width="8.75390625" style="14" customWidth="1"/>
    <col min="10" max="10" width="11.375" style="14" customWidth="1"/>
    <col min="11" max="11" width="2.75390625" style="14" customWidth="1"/>
    <col min="12" max="16384" width="2.75390625" style="1" customWidth="1"/>
  </cols>
  <sheetData>
    <row r="1" spans="2:11" ht="15" customHeight="1" thickBot="1">
      <c r="B1" s="107" t="s">
        <v>80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4" ht="12" customHeight="1">
      <c r="B2" s="3"/>
      <c r="C2" s="4"/>
      <c r="D2" s="4"/>
      <c r="E2" s="4"/>
      <c r="F2" s="4"/>
      <c r="G2" s="4"/>
      <c r="H2" s="4"/>
      <c r="I2" s="4"/>
      <c r="J2" s="4"/>
      <c r="K2" s="5"/>
      <c r="N2" s="71" t="s">
        <v>30</v>
      </c>
    </row>
    <row r="3" spans="2:14" ht="12" customHeight="1">
      <c r="B3" s="6"/>
      <c r="C3" s="15"/>
      <c r="D3" s="15"/>
      <c r="E3" s="15"/>
      <c r="F3" s="15"/>
      <c r="G3" s="15"/>
      <c r="H3" s="15"/>
      <c r="I3" s="15"/>
      <c r="J3" s="15"/>
      <c r="K3" s="7"/>
      <c r="N3" s="71" t="s">
        <v>31</v>
      </c>
    </row>
    <row r="4" spans="2:11" ht="12" customHeight="1">
      <c r="B4" s="6"/>
      <c r="C4" s="109" t="s">
        <v>56</v>
      </c>
      <c r="D4" s="109"/>
      <c r="E4" s="109"/>
      <c r="F4" s="15"/>
      <c r="G4" s="15"/>
      <c r="H4" s="15"/>
      <c r="I4" s="15"/>
      <c r="J4" s="15"/>
      <c r="K4" s="7"/>
    </row>
    <row r="5" spans="2:11" ht="12" customHeight="1">
      <c r="B5" s="6"/>
      <c r="C5" s="110" t="s">
        <v>55</v>
      </c>
      <c r="D5" s="110"/>
      <c r="E5" s="110"/>
      <c r="F5" s="15"/>
      <c r="G5" s="15"/>
      <c r="H5" s="15"/>
      <c r="I5" s="15"/>
      <c r="J5" s="15"/>
      <c r="K5" s="7"/>
    </row>
    <row r="6" spans="2:11" ht="12" customHeight="1">
      <c r="B6" s="6"/>
      <c r="C6" s="15"/>
      <c r="D6" s="15"/>
      <c r="E6" s="15"/>
      <c r="F6" s="15"/>
      <c r="G6" s="15"/>
      <c r="H6" s="15"/>
      <c r="I6" s="15"/>
      <c r="J6" s="15"/>
      <c r="K6" s="7"/>
    </row>
    <row r="7" spans="2:11" ht="12" customHeight="1">
      <c r="B7" s="6"/>
      <c r="C7" s="111" t="s">
        <v>29</v>
      </c>
      <c r="D7" s="111"/>
      <c r="E7" s="111"/>
      <c r="F7" s="111"/>
      <c r="G7" s="111"/>
      <c r="H7" s="111"/>
      <c r="I7" s="111"/>
      <c r="J7" s="111"/>
      <c r="K7" s="7"/>
    </row>
    <row r="8" spans="2:11" ht="12" customHeight="1">
      <c r="B8" s="6"/>
      <c r="C8" s="15"/>
      <c r="D8" s="15"/>
      <c r="E8" s="15"/>
      <c r="F8" s="15"/>
      <c r="G8" s="15"/>
      <c r="H8" s="15"/>
      <c r="I8" s="15"/>
      <c r="J8" s="15"/>
      <c r="K8" s="7"/>
    </row>
    <row r="9" spans="2:31" ht="24.75" customHeight="1">
      <c r="B9" s="6"/>
      <c r="C9" s="102" t="s">
        <v>2</v>
      </c>
      <c r="D9" s="103" t="s">
        <v>74</v>
      </c>
      <c r="E9" s="104" t="s">
        <v>36</v>
      </c>
      <c r="F9" s="100" t="s">
        <v>51</v>
      </c>
      <c r="G9" s="101"/>
      <c r="H9" s="98" t="s">
        <v>32</v>
      </c>
      <c r="I9" s="98" t="s">
        <v>54</v>
      </c>
      <c r="J9" s="98" t="s">
        <v>53</v>
      </c>
      <c r="K9" s="7"/>
      <c r="N9" s="108" t="s">
        <v>76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2:31" ht="24.75" customHeight="1">
      <c r="B10" s="6"/>
      <c r="C10" s="102"/>
      <c r="D10" s="103"/>
      <c r="E10" s="104"/>
      <c r="F10" s="18" t="s">
        <v>1</v>
      </c>
      <c r="G10" s="17" t="s">
        <v>35</v>
      </c>
      <c r="H10" s="99"/>
      <c r="I10" s="99"/>
      <c r="J10" s="99"/>
      <c r="K10" s="7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2:31" ht="12" customHeight="1">
      <c r="B11" s="6"/>
      <c r="C11" s="19">
        <v>1</v>
      </c>
      <c r="D11" s="20">
        <v>2</v>
      </c>
      <c r="E11" s="21" t="s">
        <v>52</v>
      </c>
      <c r="F11" s="20">
        <v>4</v>
      </c>
      <c r="G11" s="19">
        <v>5</v>
      </c>
      <c r="H11" s="20">
        <v>6</v>
      </c>
      <c r="I11" s="22">
        <v>7</v>
      </c>
      <c r="J11" s="22">
        <v>8</v>
      </c>
      <c r="K11" s="7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2:31" ht="21.75" customHeight="1">
      <c r="B12" s="6"/>
      <c r="C12" s="26">
        <v>1</v>
      </c>
      <c r="D12" s="30" t="s">
        <v>57</v>
      </c>
      <c r="E12" s="31" t="s">
        <v>62</v>
      </c>
      <c r="F12" s="32">
        <v>25</v>
      </c>
      <c r="G12" s="32"/>
      <c r="H12" s="72" t="s">
        <v>30</v>
      </c>
      <c r="I12" s="33">
        <v>1</v>
      </c>
      <c r="J12" s="34">
        <v>2.5</v>
      </c>
      <c r="K12" s="7"/>
      <c r="N12" s="105" t="s">
        <v>77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2:31" ht="21.75" customHeight="1">
      <c r="B13" s="6"/>
      <c r="C13" s="27">
        <v>2</v>
      </c>
      <c r="D13" s="35" t="s">
        <v>58</v>
      </c>
      <c r="E13" s="36" t="s">
        <v>63</v>
      </c>
      <c r="F13" s="37">
        <v>25</v>
      </c>
      <c r="G13" s="37">
        <v>150</v>
      </c>
      <c r="H13" s="27" t="s">
        <v>30</v>
      </c>
      <c r="I13" s="28">
        <v>1</v>
      </c>
      <c r="J13" s="38">
        <v>3</v>
      </c>
      <c r="K13" s="7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2:31" ht="21.75" customHeight="1">
      <c r="B14" s="6"/>
      <c r="C14" s="27">
        <v>3</v>
      </c>
      <c r="D14" s="35" t="s">
        <v>59</v>
      </c>
      <c r="E14" s="36" t="s">
        <v>64</v>
      </c>
      <c r="F14" s="37">
        <v>33</v>
      </c>
      <c r="G14" s="37">
        <v>400</v>
      </c>
      <c r="H14" s="27" t="s">
        <v>30</v>
      </c>
      <c r="I14" s="28">
        <v>2</v>
      </c>
      <c r="J14" s="38">
        <v>1.5</v>
      </c>
      <c r="K14" s="7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2:31" ht="21.75" customHeight="1">
      <c r="B15" s="6"/>
      <c r="C15" s="27">
        <v>4</v>
      </c>
      <c r="D15" s="35" t="s">
        <v>60</v>
      </c>
      <c r="E15" s="36" t="s">
        <v>65</v>
      </c>
      <c r="F15" s="37">
        <v>50</v>
      </c>
      <c r="G15" s="37"/>
      <c r="H15" s="27" t="s">
        <v>30</v>
      </c>
      <c r="I15" s="28">
        <v>3</v>
      </c>
      <c r="J15" s="38">
        <v>1</v>
      </c>
      <c r="K15" s="7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2:31" ht="21.75" customHeight="1">
      <c r="B16" s="6"/>
      <c r="C16" s="27">
        <v>5</v>
      </c>
      <c r="D16" s="23" t="s">
        <v>61</v>
      </c>
      <c r="E16" s="36" t="s">
        <v>66</v>
      </c>
      <c r="F16" s="37"/>
      <c r="G16" s="37">
        <v>250</v>
      </c>
      <c r="H16" s="27" t="s">
        <v>31</v>
      </c>
      <c r="I16" s="28">
        <v>1</v>
      </c>
      <c r="J16" s="38">
        <v>1</v>
      </c>
      <c r="K16" s="7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2:31" ht="21.75" customHeight="1">
      <c r="B17" s="6"/>
      <c r="C17" s="27"/>
      <c r="D17" s="23"/>
      <c r="E17" s="36"/>
      <c r="F17" s="37"/>
      <c r="G17" s="37"/>
      <c r="H17" s="27"/>
      <c r="I17" s="28"/>
      <c r="J17" s="38">
        <v>0</v>
      </c>
      <c r="K17" s="7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2:31" ht="21.75" customHeight="1">
      <c r="B18" s="6"/>
      <c r="C18" s="27"/>
      <c r="D18" s="23"/>
      <c r="E18" s="36"/>
      <c r="F18" s="37"/>
      <c r="G18" s="37"/>
      <c r="H18" s="27"/>
      <c r="I18" s="28"/>
      <c r="J18" s="38">
        <v>0</v>
      </c>
      <c r="K18" s="7"/>
      <c r="N18" s="106" t="s">
        <v>78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2:31" ht="21.75" customHeight="1">
      <c r="B19" s="6"/>
      <c r="C19" s="27"/>
      <c r="D19" s="23"/>
      <c r="E19" s="36"/>
      <c r="F19" s="37"/>
      <c r="G19" s="37"/>
      <c r="H19" s="27"/>
      <c r="I19" s="28"/>
      <c r="J19" s="38">
        <v>0</v>
      </c>
      <c r="K19" s="7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2:31" ht="21.75" customHeight="1">
      <c r="B20" s="6"/>
      <c r="C20" s="27"/>
      <c r="D20" s="23"/>
      <c r="E20" s="36"/>
      <c r="F20" s="37"/>
      <c r="G20" s="37"/>
      <c r="H20" s="27"/>
      <c r="I20" s="28"/>
      <c r="J20" s="38">
        <v>0</v>
      </c>
      <c r="K20" s="7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2:31" ht="21.75" customHeight="1">
      <c r="B21" s="6"/>
      <c r="C21" s="27"/>
      <c r="D21" s="23"/>
      <c r="E21" s="36"/>
      <c r="F21" s="37"/>
      <c r="G21" s="37"/>
      <c r="H21" s="27"/>
      <c r="I21" s="28"/>
      <c r="J21" s="38">
        <v>0</v>
      </c>
      <c r="K21" s="7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2:31" ht="21.75" customHeight="1">
      <c r="B22" s="6"/>
      <c r="C22" s="27"/>
      <c r="D22" s="23"/>
      <c r="E22" s="36"/>
      <c r="F22" s="37"/>
      <c r="G22" s="37"/>
      <c r="H22" s="27"/>
      <c r="I22" s="28"/>
      <c r="J22" s="38">
        <v>0</v>
      </c>
      <c r="K22" s="7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2:31" ht="21.75" customHeight="1">
      <c r="B23" s="6"/>
      <c r="C23" s="27"/>
      <c r="D23" s="23"/>
      <c r="E23" s="36"/>
      <c r="F23" s="37"/>
      <c r="G23" s="37"/>
      <c r="H23" s="27"/>
      <c r="I23" s="28"/>
      <c r="J23" s="38">
        <v>0</v>
      </c>
      <c r="K23" s="7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2:31" ht="21.75" customHeight="1">
      <c r="B24" s="6"/>
      <c r="C24" s="27"/>
      <c r="D24" s="23"/>
      <c r="E24" s="36"/>
      <c r="F24" s="37"/>
      <c r="G24" s="37"/>
      <c r="H24" s="27"/>
      <c r="I24" s="28"/>
      <c r="J24" s="38">
        <v>0</v>
      </c>
      <c r="K24" s="7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2:32" ht="21.75" customHeight="1">
      <c r="B25" s="6"/>
      <c r="C25" s="27"/>
      <c r="D25" s="23"/>
      <c r="E25" s="36"/>
      <c r="F25" s="37"/>
      <c r="G25" s="37"/>
      <c r="H25" s="27"/>
      <c r="I25" s="28"/>
      <c r="J25" s="38">
        <v>0</v>
      </c>
      <c r="K25" s="7"/>
      <c r="N25" s="106" t="s">
        <v>79</v>
      </c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79"/>
    </row>
    <row r="26" spans="2:32" ht="21.75" customHeight="1">
      <c r="B26" s="6"/>
      <c r="C26" s="27"/>
      <c r="D26" s="23"/>
      <c r="E26" s="36"/>
      <c r="F26" s="37"/>
      <c r="G26" s="37"/>
      <c r="H26" s="27"/>
      <c r="I26" s="28"/>
      <c r="J26" s="38">
        <v>0</v>
      </c>
      <c r="K26" s="7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79"/>
    </row>
    <row r="27" spans="2:32" ht="21.75" customHeight="1">
      <c r="B27" s="6"/>
      <c r="C27" s="27"/>
      <c r="D27" s="23"/>
      <c r="E27" s="36"/>
      <c r="F27" s="37"/>
      <c r="G27" s="37"/>
      <c r="H27" s="27"/>
      <c r="I27" s="28"/>
      <c r="J27" s="38">
        <v>0</v>
      </c>
      <c r="K27" s="7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79"/>
    </row>
    <row r="28" spans="2:32" ht="21.75" customHeight="1">
      <c r="B28" s="6"/>
      <c r="C28" s="27"/>
      <c r="D28" s="23"/>
      <c r="E28" s="36"/>
      <c r="F28" s="37"/>
      <c r="G28" s="37"/>
      <c r="H28" s="27"/>
      <c r="I28" s="28"/>
      <c r="J28" s="38">
        <v>0</v>
      </c>
      <c r="K28" s="7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79"/>
    </row>
    <row r="29" spans="2:32" ht="21.75" customHeight="1">
      <c r="B29" s="6"/>
      <c r="C29" s="27"/>
      <c r="D29" s="23"/>
      <c r="E29" s="36"/>
      <c r="F29" s="37"/>
      <c r="G29" s="37"/>
      <c r="H29" s="27"/>
      <c r="I29" s="28"/>
      <c r="J29" s="38">
        <v>0</v>
      </c>
      <c r="K29" s="7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79"/>
    </row>
    <row r="30" spans="2:15" ht="21.75" customHeight="1">
      <c r="B30" s="6"/>
      <c r="C30" s="27"/>
      <c r="D30" s="23"/>
      <c r="E30" s="36"/>
      <c r="F30" s="37"/>
      <c r="G30" s="37"/>
      <c r="H30" s="27"/>
      <c r="I30" s="28"/>
      <c r="J30" s="38">
        <v>0</v>
      </c>
      <c r="K30" s="7"/>
      <c r="O30" s="78"/>
    </row>
    <row r="31" spans="2:11" ht="21.75" customHeight="1">
      <c r="B31" s="6"/>
      <c r="C31" s="28"/>
      <c r="D31" s="24"/>
      <c r="E31" s="39"/>
      <c r="F31" s="40"/>
      <c r="G31" s="40"/>
      <c r="H31" s="27"/>
      <c r="I31" s="28"/>
      <c r="J31" s="38">
        <v>0</v>
      </c>
      <c r="K31" s="7"/>
    </row>
    <row r="32" spans="2:11" ht="21.75" customHeight="1">
      <c r="B32" s="6"/>
      <c r="C32" s="28"/>
      <c r="D32" s="24"/>
      <c r="E32" s="39"/>
      <c r="F32" s="40"/>
      <c r="G32" s="40"/>
      <c r="H32" s="27"/>
      <c r="I32" s="28"/>
      <c r="J32" s="38">
        <v>0</v>
      </c>
      <c r="K32" s="7"/>
    </row>
    <row r="33" spans="2:11" ht="21.75" customHeight="1">
      <c r="B33" s="6"/>
      <c r="C33" s="28"/>
      <c r="D33" s="24"/>
      <c r="E33" s="39"/>
      <c r="F33" s="40"/>
      <c r="G33" s="40"/>
      <c r="H33" s="27"/>
      <c r="I33" s="28"/>
      <c r="J33" s="38">
        <v>0</v>
      </c>
      <c r="K33" s="7"/>
    </row>
    <row r="34" spans="2:11" ht="21.75" customHeight="1">
      <c r="B34" s="6"/>
      <c r="C34" s="28"/>
      <c r="D34" s="24"/>
      <c r="E34" s="39"/>
      <c r="F34" s="40"/>
      <c r="G34" s="40"/>
      <c r="H34" s="27"/>
      <c r="I34" s="28"/>
      <c r="J34" s="38">
        <v>0</v>
      </c>
      <c r="K34" s="7"/>
    </row>
    <row r="35" spans="2:11" ht="21.75" customHeight="1">
      <c r="B35" s="6"/>
      <c r="C35" s="28"/>
      <c r="D35" s="24"/>
      <c r="E35" s="39"/>
      <c r="F35" s="40"/>
      <c r="G35" s="40"/>
      <c r="H35" s="27"/>
      <c r="I35" s="28"/>
      <c r="J35" s="38">
        <v>0</v>
      </c>
      <c r="K35" s="7"/>
    </row>
    <row r="36" spans="2:11" ht="21.75" customHeight="1">
      <c r="B36" s="6"/>
      <c r="C36" s="28"/>
      <c r="D36" s="24"/>
      <c r="E36" s="39"/>
      <c r="F36" s="40"/>
      <c r="G36" s="40"/>
      <c r="H36" s="27"/>
      <c r="I36" s="28"/>
      <c r="J36" s="38">
        <v>0</v>
      </c>
      <c r="K36" s="7"/>
    </row>
    <row r="37" spans="2:11" ht="21.75" customHeight="1">
      <c r="B37" s="6"/>
      <c r="C37" s="28"/>
      <c r="D37" s="24"/>
      <c r="E37" s="39"/>
      <c r="F37" s="40"/>
      <c r="G37" s="40"/>
      <c r="H37" s="27"/>
      <c r="I37" s="28"/>
      <c r="J37" s="38">
        <v>0</v>
      </c>
      <c r="K37" s="7"/>
    </row>
    <row r="38" spans="2:11" ht="21.75" customHeight="1">
      <c r="B38" s="6"/>
      <c r="C38" s="28"/>
      <c r="D38" s="24"/>
      <c r="E38" s="39"/>
      <c r="F38" s="40"/>
      <c r="G38" s="40"/>
      <c r="H38" s="27"/>
      <c r="I38" s="28"/>
      <c r="J38" s="38">
        <v>0</v>
      </c>
      <c r="K38" s="7"/>
    </row>
    <row r="39" spans="2:11" ht="21.75" customHeight="1">
      <c r="B39" s="6"/>
      <c r="C39" s="28"/>
      <c r="D39" s="24"/>
      <c r="E39" s="39"/>
      <c r="F39" s="40"/>
      <c r="G39" s="40"/>
      <c r="H39" s="27"/>
      <c r="I39" s="28"/>
      <c r="J39" s="38">
        <v>0</v>
      </c>
      <c r="K39" s="7"/>
    </row>
    <row r="40" spans="2:11" ht="21.75" customHeight="1">
      <c r="B40" s="6"/>
      <c r="C40" s="28"/>
      <c r="D40" s="24"/>
      <c r="E40" s="39"/>
      <c r="F40" s="40"/>
      <c r="G40" s="40"/>
      <c r="H40" s="27"/>
      <c r="I40" s="28"/>
      <c r="J40" s="38">
        <v>0</v>
      </c>
      <c r="K40" s="7"/>
    </row>
    <row r="41" spans="2:11" ht="21.75" customHeight="1">
      <c r="B41" s="6"/>
      <c r="C41" s="28"/>
      <c r="D41" s="24"/>
      <c r="E41" s="39"/>
      <c r="F41" s="40"/>
      <c r="G41" s="40"/>
      <c r="H41" s="27"/>
      <c r="I41" s="28"/>
      <c r="J41" s="38">
        <v>0</v>
      </c>
      <c r="K41" s="7"/>
    </row>
    <row r="42" spans="2:11" ht="21.75" customHeight="1">
      <c r="B42" s="6"/>
      <c r="C42" s="28"/>
      <c r="D42" s="24"/>
      <c r="E42" s="39"/>
      <c r="F42" s="40"/>
      <c r="G42" s="40"/>
      <c r="H42" s="27"/>
      <c r="I42" s="28"/>
      <c r="J42" s="38">
        <v>0</v>
      </c>
      <c r="K42" s="7"/>
    </row>
    <row r="43" spans="2:11" ht="21.75" customHeight="1">
      <c r="B43" s="6"/>
      <c r="C43" s="28"/>
      <c r="D43" s="24"/>
      <c r="E43" s="39"/>
      <c r="F43" s="40"/>
      <c r="G43" s="40"/>
      <c r="H43" s="27"/>
      <c r="I43" s="28"/>
      <c r="J43" s="38">
        <v>0</v>
      </c>
      <c r="K43" s="7"/>
    </row>
    <row r="44" spans="2:11" ht="21.75" customHeight="1">
      <c r="B44" s="6"/>
      <c r="C44" s="28"/>
      <c r="D44" s="24"/>
      <c r="E44" s="39"/>
      <c r="F44" s="40"/>
      <c r="G44" s="40"/>
      <c r="H44" s="27"/>
      <c r="I44" s="28"/>
      <c r="J44" s="38">
        <v>0</v>
      </c>
      <c r="K44" s="7"/>
    </row>
    <row r="45" spans="2:11" ht="21.75" customHeight="1">
      <c r="B45" s="6"/>
      <c r="C45" s="28"/>
      <c r="D45" s="24"/>
      <c r="E45" s="39"/>
      <c r="F45" s="40"/>
      <c r="G45" s="40"/>
      <c r="H45" s="27"/>
      <c r="I45" s="28"/>
      <c r="J45" s="38">
        <v>0</v>
      </c>
      <c r="K45" s="7"/>
    </row>
    <row r="46" spans="2:11" ht="21.75" customHeight="1">
      <c r="B46" s="6"/>
      <c r="C46" s="28"/>
      <c r="D46" s="24"/>
      <c r="E46" s="39"/>
      <c r="F46" s="40"/>
      <c r="G46" s="40"/>
      <c r="H46" s="27"/>
      <c r="I46" s="28"/>
      <c r="J46" s="38">
        <v>0</v>
      </c>
      <c r="K46" s="7"/>
    </row>
    <row r="47" spans="2:11" ht="21.75" customHeight="1">
      <c r="B47" s="6"/>
      <c r="C47" s="28"/>
      <c r="D47" s="24"/>
      <c r="E47" s="39"/>
      <c r="F47" s="40"/>
      <c r="G47" s="40"/>
      <c r="H47" s="27"/>
      <c r="I47" s="28"/>
      <c r="J47" s="38">
        <v>0</v>
      </c>
      <c r="K47" s="7"/>
    </row>
    <row r="48" spans="2:11" ht="21.75" customHeight="1">
      <c r="B48" s="6"/>
      <c r="C48" s="28"/>
      <c r="D48" s="24"/>
      <c r="E48" s="39"/>
      <c r="F48" s="40"/>
      <c r="G48" s="40"/>
      <c r="H48" s="27"/>
      <c r="I48" s="28"/>
      <c r="J48" s="38">
        <v>0</v>
      </c>
      <c r="K48" s="7"/>
    </row>
    <row r="49" spans="2:11" ht="21.75" customHeight="1">
      <c r="B49" s="6"/>
      <c r="C49" s="28"/>
      <c r="D49" s="24"/>
      <c r="E49" s="39"/>
      <c r="F49" s="40"/>
      <c r="G49" s="40"/>
      <c r="H49" s="27"/>
      <c r="I49" s="28"/>
      <c r="J49" s="38">
        <v>0</v>
      </c>
      <c r="K49" s="7"/>
    </row>
    <row r="50" spans="2:11" ht="21.75" customHeight="1">
      <c r="B50" s="6"/>
      <c r="C50" s="28"/>
      <c r="D50" s="24"/>
      <c r="E50" s="39"/>
      <c r="F50" s="40"/>
      <c r="G50" s="40"/>
      <c r="H50" s="27"/>
      <c r="I50" s="28"/>
      <c r="J50" s="38">
        <v>0</v>
      </c>
      <c r="K50" s="7"/>
    </row>
    <row r="51" spans="2:11" ht="21.75" customHeight="1">
      <c r="B51" s="6"/>
      <c r="C51" s="28"/>
      <c r="D51" s="24"/>
      <c r="E51" s="39"/>
      <c r="F51" s="40"/>
      <c r="G51" s="40"/>
      <c r="H51" s="27"/>
      <c r="I51" s="28"/>
      <c r="J51" s="38">
        <v>0</v>
      </c>
      <c r="K51" s="7"/>
    </row>
    <row r="52" spans="2:11" ht="21.75" customHeight="1">
      <c r="B52" s="6"/>
      <c r="C52" s="28"/>
      <c r="D52" s="24"/>
      <c r="E52" s="39"/>
      <c r="F52" s="40"/>
      <c r="G52" s="40"/>
      <c r="H52" s="27"/>
      <c r="I52" s="28"/>
      <c r="J52" s="38">
        <v>0</v>
      </c>
      <c r="K52" s="7"/>
    </row>
    <row r="53" spans="2:11" ht="21.75" customHeight="1">
      <c r="B53" s="6"/>
      <c r="C53" s="28"/>
      <c r="D53" s="24"/>
      <c r="E53" s="39"/>
      <c r="F53" s="40"/>
      <c r="G53" s="40"/>
      <c r="H53" s="27"/>
      <c r="I53" s="28"/>
      <c r="J53" s="38">
        <v>0</v>
      </c>
      <c r="K53" s="7"/>
    </row>
    <row r="54" spans="2:11" ht="21.75" customHeight="1">
      <c r="B54" s="6"/>
      <c r="C54" s="28"/>
      <c r="D54" s="24"/>
      <c r="E54" s="39"/>
      <c r="F54" s="40"/>
      <c r="G54" s="40"/>
      <c r="H54" s="27"/>
      <c r="I54" s="28"/>
      <c r="J54" s="38">
        <v>0</v>
      </c>
      <c r="K54" s="7"/>
    </row>
    <row r="55" spans="2:11" ht="21.75" customHeight="1">
      <c r="B55" s="6"/>
      <c r="C55" s="28"/>
      <c r="D55" s="24"/>
      <c r="E55" s="39"/>
      <c r="F55" s="40"/>
      <c r="G55" s="40"/>
      <c r="H55" s="27"/>
      <c r="I55" s="28"/>
      <c r="J55" s="38">
        <v>0</v>
      </c>
      <c r="K55" s="7"/>
    </row>
    <row r="56" spans="2:11" ht="21.75" customHeight="1">
      <c r="B56" s="6"/>
      <c r="C56" s="28"/>
      <c r="D56" s="24"/>
      <c r="E56" s="39"/>
      <c r="F56" s="40"/>
      <c r="G56" s="40"/>
      <c r="H56" s="27"/>
      <c r="I56" s="28"/>
      <c r="J56" s="38">
        <v>0</v>
      </c>
      <c r="K56" s="7"/>
    </row>
    <row r="57" spans="2:11" ht="21.75" customHeight="1">
      <c r="B57" s="6"/>
      <c r="C57" s="28"/>
      <c r="D57" s="24"/>
      <c r="E57" s="39"/>
      <c r="F57" s="40"/>
      <c r="G57" s="40"/>
      <c r="H57" s="27"/>
      <c r="I57" s="28"/>
      <c r="J57" s="38">
        <v>0</v>
      </c>
      <c r="K57" s="7"/>
    </row>
    <row r="58" spans="2:11" ht="21.75" customHeight="1">
      <c r="B58" s="6"/>
      <c r="C58" s="28"/>
      <c r="D58" s="24"/>
      <c r="E58" s="39"/>
      <c r="F58" s="40"/>
      <c r="G58" s="40"/>
      <c r="H58" s="27"/>
      <c r="I58" s="28"/>
      <c r="J58" s="38">
        <v>0</v>
      </c>
      <c r="K58" s="7"/>
    </row>
    <row r="59" spans="2:11" ht="21.75" customHeight="1">
      <c r="B59" s="6"/>
      <c r="C59" s="28"/>
      <c r="D59" s="24"/>
      <c r="E59" s="39"/>
      <c r="F59" s="40"/>
      <c r="G59" s="40"/>
      <c r="H59" s="27"/>
      <c r="I59" s="28"/>
      <c r="J59" s="38">
        <v>0</v>
      </c>
      <c r="K59" s="7"/>
    </row>
    <row r="60" spans="2:11" ht="21.75" customHeight="1">
      <c r="B60" s="6"/>
      <c r="C60" s="28"/>
      <c r="D60" s="24"/>
      <c r="E60" s="39"/>
      <c r="F60" s="40"/>
      <c r="G60" s="40"/>
      <c r="H60" s="27"/>
      <c r="I60" s="28"/>
      <c r="J60" s="38">
        <v>0</v>
      </c>
      <c r="K60" s="7"/>
    </row>
    <row r="61" spans="2:11" ht="21.75" customHeight="1">
      <c r="B61" s="6"/>
      <c r="C61" s="28"/>
      <c r="D61" s="24"/>
      <c r="E61" s="39"/>
      <c r="F61" s="40"/>
      <c r="G61" s="40"/>
      <c r="H61" s="27"/>
      <c r="I61" s="28"/>
      <c r="J61" s="38">
        <v>0</v>
      </c>
      <c r="K61" s="7"/>
    </row>
    <row r="62" spans="2:11" ht="21.75" customHeight="1">
      <c r="B62" s="6"/>
      <c r="C62" s="28"/>
      <c r="D62" s="24"/>
      <c r="E62" s="39"/>
      <c r="F62" s="40"/>
      <c r="G62" s="40"/>
      <c r="H62" s="27"/>
      <c r="I62" s="28"/>
      <c r="J62" s="38">
        <v>0</v>
      </c>
      <c r="K62" s="7"/>
    </row>
    <row r="63" spans="2:11" ht="21.75" customHeight="1">
      <c r="B63" s="6"/>
      <c r="C63" s="28"/>
      <c r="D63" s="24"/>
      <c r="E63" s="39"/>
      <c r="F63" s="40"/>
      <c r="G63" s="40"/>
      <c r="H63" s="27"/>
      <c r="I63" s="28"/>
      <c r="J63" s="38">
        <v>0</v>
      </c>
      <c r="K63" s="7"/>
    </row>
    <row r="64" spans="2:11" ht="21.75" customHeight="1">
      <c r="B64" s="6"/>
      <c r="C64" s="28"/>
      <c r="D64" s="24"/>
      <c r="E64" s="39"/>
      <c r="F64" s="40"/>
      <c r="G64" s="40"/>
      <c r="H64" s="27"/>
      <c r="I64" s="28"/>
      <c r="J64" s="38">
        <v>0</v>
      </c>
      <c r="K64" s="7"/>
    </row>
    <row r="65" spans="2:11" ht="21.75" customHeight="1">
      <c r="B65" s="6"/>
      <c r="C65" s="28"/>
      <c r="D65" s="24"/>
      <c r="E65" s="39"/>
      <c r="F65" s="40"/>
      <c r="G65" s="40"/>
      <c r="H65" s="27"/>
      <c r="I65" s="28"/>
      <c r="J65" s="38">
        <v>0</v>
      </c>
      <c r="K65" s="7"/>
    </row>
    <row r="66" spans="2:11" ht="21.75" customHeight="1">
      <c r="B66" s="6"/>
      <c r="C66" s="28"/>
      <c r="D66" s="24"/>
      <c r="E66" s="39"/>
      <c r="F66" s="40"/>
      <c r="G66" s="40"/>
      <c r="H66" s="27"/>
      <c r="I66" s="28"/>
      <c r="J66" s="38">
        <v>0</v>
      </c>
      <c r="K66" s="7"/>
    </row>
    <row r="67" spans="2:11" ht="21.75" customHeight="1">
      <c r="B67" s="6"/>
      <c r="C67" s="28"/>
      <c r="D67" s="24"/>
      <c r="E67" s="39"/>
      <c r="F67" s="40"/>
      <c r="G67" s="40"/>
      <c r="H67" s="27"/>
      <c r="I67" s="28"/>
      <c r="J67" s="38">
        <v>0</v>
      </c>
      <c r="K67" s="7"/>
    </row>
    <row r="68" spans="2:11" ht="21.75" customHeight="1">
      <c r="B68" s="6"/>
      <c r="C68" s="28"/>
      <c r="D68" s="24"/>
      <c r="E68" s="39"/>
      <c r="F68" s="40"/>
      <c r="G68" s="40"/>
      <c r="H68" s="27"/>
      <c r="I68" s="28"/>
      <c r="J68" s="38">
        <v>0</v>
      </c>
      <c r="K68" s="7"/>
    </row>
    <row r="69" spans="2:11" ht="21.75" customHeight="1">
      <c r="B69" s="6"/>
      <c r="C69" s="28"/>
      <c r="D69" s="24"/>
      <c r="E69" s="39"/>
      <c r="F69" s="40"/>
      <c r="G69" s="40"/>
      <c r="H69" s="27"/>
      <c r="I69" s="28"/>
      <c r="J69" s="38">
        <v>0</v>
      </c>
      <c r="K69" s="7"/>
    </row>
    <row r="70" spans="2:11" ht="21.75" customHeight="1">
      <c r="B70" s="6"/>
      <c r="C70" s="28"/>
      <c r="D70" s="24"/>
      <c r="E70" s="39"/>
      <c r="F70" s="40"/>
      <c r="G70" s="40"/>
      <c r="H70" s="27"/>
      <c r="I70" s="28"/>
      <c r="J70" s="38">
        <v>0</v>
      </c>
      <c r="K70" s="7"/>
    </row>
    <row r="71" spans="2:11" ht="21.75" customHeight="1">
      <c r="B71" s="6"/>
      <c r="C71" s="28"/>
      <c r="D71" s="24"/>
      <c r="E71" s="39"/>
      <c r="F71" s="40"/>
      <c r="G71" s="40"/>
      <c r="H71" s="27"/>
      <c r="I71" s="28"/>
      <c r="J71" s="38">
        <v>0</v>
      </c>
      <c r="K71" s="7"/>
    </row>
    <row r="72" spans="2:11" ht="21.75" customHeight="1">
      <c r="B72" s="6"/>
      <c r="C72" s="28"/>
      <c r="D72" s="24"/>
      <c r="E72" s="39"/>
      <c r="F72" s="40"/>
      <c r="G72" s="40"/>
      <c r="H72" s="27"/>
      <c r="I72" s="28"/>
      <c r="J72" s="38">
        <v>0</v>
      </c>
      <c r="K72" s="7"/>
    </row>
    <row r="73" spans="2:11" ht="21.75" customHeight="1">
      <c r="B73" s="6"/>
      <c r="C73" s="28"/>
      <c r="D73" s="24"/>
      <c r="E73" s="39"/>
      <c r="F73" s="40"/>
      <c r="G73" s="40"/>
      <c r="H73" s="27"/>
      <c r="I73" s="28"/>
      <c r="J73" s="38">
        <v>0</v>
      </c>
      <c r="K73" s="7"/>
    </row>
    <row r="74" spans="2:11" ht="21.75" customHeight="1">
      <c r="B74" s="6"/>
      <c r="C74" s="28"/>
      <c r="D74" s="24"/>
      <c r="E74" s="39"/>
      <c r="F74" s="40"/>
      <c r="G74" s="40"/>
      <c r="H74" s="27"/>
      <c r="I74" s="28"/>
      <c r="J74" s="38">
        <v>0</v>
      </c>
      <c r="K74" s="7"/>
    </row>
    <row r="75" spans="2:11" ht="21.75" customHeight="1">
      <c r="B75" s="6"/>
      <c r="C75" s="28"/>
      <c r="D75" s="24"/>
      <c r="E75" s="39"/>
      <c r="F75" s="40"/>
      <c r="G75" s="40"/>
      <c r="H75" s="27"/>
      <c r="I75" s="28"/>
      <c r="J75" s="38">
        <v>0</v>
      </c>
      <c r="K75" s="7"/>
    </row>
    <row r="76" spans="2:11" ht="21.75" customHeight="1">
      <c r="B76" s="6"/>
      <c r="C76" s="28"/>
      <c r="D76" s="24"/>
      <c r="E76" s="39"/>
      <c r="F76" s="40"/>
      <c r="G76" s="40"/>
      <c r="H76" s="27"/>
      <c r="I76" s="28"/>
      <c r="J76" s="38">
        <v>0</v>
      </c>
      <c r="K76" s="7"/>
    </row>
    <row r="77" spans="2:11" ht="21.75" customHeight="1">
      <c r="B77" s="6"/>
      <c r="C77" s="28"/>
      <c r="D77" s="24"/>
      <c r="E77" s="39"/>
      <c r="F77" s="40"/>
      <c r="G77" s="40"/>
      <c r="H77" s="27"/>
      <c r="I77" s="28"/>
      <c r="J77" s="38">
        <v>0</v>
      </c>
      <c r="K77" s="7"/>
    </row>
    <row r="78" spans="2:11" ht="21.75" customHeight="1">
      <c r="B78" s="6"/>
      <c r="C78" s="28"/>
      <c r="D78" s="24"/>
      <c r="E78" s="39"/>
      <c r="F78" s="40"/>
      <c r="G78" s="40"/>
      <c r="H78" s="27"/>
      <c r="I78" s="28"/>
      <c r="J78" s="38">
        <v>0</v>
      </c>
      <c r="K78" s="7"/>
    </row>
    <row r="79" spans="2:11" ht="21.75" customHeight="1">
      <c r="B79" s="6"/>
      <c r="C79" s="28"/>
      <c r="D79" s="24"/>
      <c r="E79" s="39"/>
      <c r="F79" s="40"/>
      <c r="G79" s="40"/>
      <c r="H79" s="27"/>
      <c r="I79" s="28"/>
      <c r="J79" s="38">
        <v>0</v>
      </c>
      <c r="K79" s="7"/>
    </row>
    <row r="80" spans="2:11" ht="21.75" customHeight="1">
      <c r="B80" s="6"/>
      <c r="C80" s="28"/>
      <c r="D80" s="24"/>
      <c r="E80" s="39"/>
      <c r="F80" s="40"/>
      <c r="G80" s="40"/>
      <c r="H80" s="27"/>
      <c r="I80" s="28"/>
      <c r="J80" s="38">
        <v>0</v>
      </c>
      <c r="K80" s="7"/>
    </row>
    <row r="81" spans="2:11" ht="21.75" customHeight="1">
      <c r="B81" s="6"/>
      <c r="C81" s="28"/>
      <c r="D81" s="24"/>
      <c r="E81" s="39"/>
      <c r="F81" s="40"/>
      <c r="G81" s="40"/>
      <c r="H81" s="27"/>
      <c r="I81" s="28"/>
      <c r="J81" s="38">
        <v>0</v>
      </c>
      <c r="K81" s="7"/>
    </row>
    <row r="82" spans="2:11" ht="21.75" customHeight="1">
      <c r="B82" s="6"/>
      <c r="C82" s="28"/>
      <c r="D82" s="24"/>
      <c r="E82" s="39"/>
      <c r="F82" s="40"/>
      <c r="G82" s="40"/>
      <c r="H82" s="27"/>
      <c r="I82" s="28"/>
      <c r="J82" s="38">
        <v>0</v>
      </c>
      <c r="K82" s="7"/>
    </row>
    <row r="83" spans="2:11" ht="21.75" customHeight="1">
      <c r="B83" s="6"/>
      <c r="C83" s="28"/>
      <c r="D83" s="24"/>
      <c r="E83" s="39"/>
      <c r="F83" s="40"/>
      <c r="G83" s="40"/>
      <c r="H83" s="27"/>
      <c r="I83" s="28"/>
      <c r="J83" s="38">
        <v>0</v>
      </c>
      <c r="K83" s="7"/>
    </row>
    <row r="84" spans="2:11" ht="21.75" customHeight="1">
      <c r="B84" s="6"/>
      <c r="C84" s="28"/>
      <c r="D84" s="24"/>
      <c r="E84" s="39"/>
      <c r="F84" s="40"/>
      <c r="G84" s="40"/>
      <c r="H84" s="27"/>
      <c r="I84" s="28"/>
      <c r="J84" s="38">
        <v>0</v>
      </c>
      <c r="K84" s="7"/>
    </row>
    <row r="85" spans="2:11" ht="21.75" customHeight="1">
      <c r="B85" s="6"/>
      <c r="C85" s="28"/>
      <c r="D85" s="24"/>
      <c r="E85" s="39"/>
      <c r="F85" s="40"/>
      <c r="G85" s="40"/>
      <c r="H85" s="27"/>
      <c r="I85" s="28"/>
      <c r="J85" s="38">
        <v>0</v>
      </c>
      <c r="K85" s="7"/>
    </row>
    <row r="86" spans="2:11" ht="21.75" customHeight="1">
      <c r="B86" s="6"/>
      <c r="C86" s="28"/>
      <c r="D86" s="24"/>
      <c r="E86" s="39"/>
      <c r="F86" s="40"/>
      <c r="G86" s="40"/>
      <c r="H86" s="27"/>
      <c r="I86" s="28"/>
      <c r="J86" s="38">
        <v>0</v>
      </c>
      <c r="K86" s="7"/>
    </row>
    <row r="87" spans="2:11" ht="21.75" customHeight="1">
      <c r="B87" s="6"/>
      <c r="C87" s="28"/>
      <c r="D87" s="24"/>
      <c r="E87" s="39"/>
      <c r="F87" s="40"/>
      <c r="G87" s="40"/>
      <c r="H87" s="27"/>
      <c r="I87" s="28"/>
      <c r="J87" s="38">
        <v>0</v>
      </c>
      <c r="K87" s="7"/>
    </row>
    <row r="88" spans="2:11" ht="21.75" customHeight="1">
      <c r="B88" s="6"/>
      <c r="C88" s="28"/>
      <c r="D88" s="24"/>
      <c r="E88" s="39"/>
      <c r="F88" s="40"/>
      <c r="G88" s="40"/>
      <c r="H88" s="27"/>
      <c r="I88" s="28"/>
      <c r="J88" s="38">
        <v>0</v>
      </c>
      <c r="K88" s="7"/>
    </row>
    <row r="89" spans="2:11" ht="21.75" customHeight="1">
      <c r="B89" s="6"/>
      <c r="C89" s="28"/>
      <c r="D89" s="24"/>
      <c r="E89" s="39"/>
      <c r="F89" s="40"/>
      <c r="G89" s="40"/>
      <c r="H89" s="27"/>
      <c r="I89" s="28"/>
      <c r="J89" s="38">
        <v>0</v>
      </c>
      <c r="K89" s="7"/>
    </row>
    <row r="90" spans="2:11" ht="21.75" customHeight="1">
      <c r="B90" s="6"/>
      <c r="C90" s="28"/>
      <c r="D90" s="24"/>
      <c r="E90" s="39"/>
      <c r="F90" s="40"/>
      <c r="G90" s="40"/>
      <c r="H90" s="27"/>
      <c r="I90" s="28"/>
      <c r="J90" s="38">
        <v>0</v>
      </c>
      <c r="K90" s="7"/>
    </row>
    <row r="91" spans="2:11" ht="21.75" customHeight="1">
      <c r="B91" s="6"/>
      <c r="C91" s="28"/>
      <c r="D91" s="24"/>
      <c r="E91" s="39"/>
      <c r="F91" s="40"/>
      <c r="G91" s="40"/>
      <c r="H91" s="27"/>
      <c r="I91" s="28"/>
      <c r="J91" s="38">
        <v>0</v>
      </c>
      <c r="K91" s="7"/>
    </row>
    <row r="92" spans="2:11" ht="21.75" customHeight="1">
      <c r="B92" s="6"/>
      <c r="C92" s="28"/>
      <c r="D92" s="24"/>
      <c r="E92" s="39"/>
      <c r="F92" s="40"/>
      <c r="G92" s="40"/>
      <c r="H92" s="27"/>
      <c r="I92" s="28"/>
      <c r="J92" s="38">
        <v>0</v>
      </c>
      <c r="K92" s="7"/>
    </row>
    <row r="93" spans="2:11" ht="21.75" customHeight="1">
      <c r="B93" s="6"/>
      <c r="C93" s="28"/>
      <c r="D93" s="24"/>
      <c r="E93" s="39"/>
      <c r="F93" s="40"/>
      <c r="G93" s="40"/>
      <c r="H93" s="27"/>
      <c r="I93" s="28"/>
      <c r="J93" s="38">
        <v>0</v>
      </c>
      <c r="K93" s="7"/>
    </row>
    <row r="94" spans="2:11" ht="21.75" customHeight="1">
      <c r="B94" s="6"/>
      <c r="C94" s="28"/>
      <c r="D94" s="24"/>
      <c r="E94" s="39"/>
      <c r="F94" s="40"/>
      <c r="G94" s="40"/>
      <c r="H94" s="27"/>
      <c r="I94" s="28"/>
      <c r="J94" s="38">
        <v>0</v>
      </c>
      <c r="K94" s="7"/>
    </row>
    <row r="95" spans="2:11" ht="21.75" customHeight="1">
      <c r="B95" s="6"/>
      <c r="C95" s="28"/>
      <c r="D95" s="24"/>
      <c r="E95" s="39"/>
      <c r="F95" s="40"/>
      <c r="G95" s="40"/>
      <c r="H95" s="27"/>
      <c r="I95" s="28"/>
      <c r="J95" s="38">
        <v>0</v>
      </c>
      <c r="K95" s="7"/>
    </row>
    <row r="96" spans="2:11" ht="21.75" customHeight="1">
      <c r="B96" s="6"/>
      <c r="C96" s="28"/>
      <c r="D96" s="24"/>
      <c r="E96" s="39"/>
      <c r="F96" s="40"/>
      <c r="G96" s="40"/>
      <c r="H96" s="27"/>
      <c r="I96" s="28"/>
      <c r="J96" s="38">
        <v>0</v>
      </c>
      <c r="K96" s="7"/>
    </row>
    <row r="97" spans="2:11" ht="21.75" customHeight="1">
      <c r="B97" s="6"/>
      <c r="C97" s="28"/>
      <c r="D97" s="24"/>
      <c r="E97" s="39"/>
      <c r="F97" s="40"/>
      <c r="G97" s="40"/>
      <c r="H97" s="27"/>
      <c r="I97" s="28"/>
      <c r="J97" s="38">
        <v>0</v>
      </c>
      <c r="K97" s="7"/>
    </row>
    <row r="98" spans="2:11" ht="21.75" customHeight="1">
      <c r="B98" s="6"/>
      <c r="C98" s="28"/>
      <c r="D98" s="24"/>
      <c r="E98" s="39"/>
      <c r="F98" s="40"/>
      <c r="G98" s="40"/>
      <c r="H98" s="27"/>
      <c r="I98" s="28"/>
      <c r="J98" s="38">
        <v>0</v>
      </c>
      <c r="K98" s="7"/>
    </row>
    <row r="99" spans="2:11" ht="21.75" customHeight="1">
      <c r="B99" s="6"/>
      <c r="C99" s="28"/>
      <c r="D99" s="24"/>
      <c r="E99" s="39"/>
      <c r="F99" s="40"/>
      <c r="G99" s="40"/>
      <c r="H99" s="27"/>
      <c r="I99" s="28"/>
      <c r="J99" s="38">
        <v>0</v>
      </c>
      <c r="K99" s="7"/>
    </row>
    <row r="100" spans="2:11" ht="21.75" customHeight="1">
      <c r="B100" s="6"/>
      <c r="C100" s="28"/>
      <c r="D100" s="24"/>
      <c r="E100" s="39"/>
      <c r="F100" s="40"/>
      <c r="G100" s="40"/>
      <c r="H100" s="27"/>
      <c r="I100" s="28"/>
      <c r="J100" s="38">
        <v>0</v>
      </c>
      <c r="K100" s="7"/>
    </row>
    <row r="101" spans="2:11" ht="21.75" customHeight="1">
      <c r="B101" s="6"/>
      <c r="C101" s="28"/>
      <c r="D101" s="24"/>
      <c r="E101" s="39"/>
      <c r="F101" s="40"/>
      <c r="G101" s="40"/>
      <c r="H101" s="27"/>
      <c r="I101" s="28"/>
      <c r="J101" s="38">
        <v>0</v>
      </c>
      <c r="K101" s="7"/>
    </row>
    <row r="102" spans="2:11" ht="21.75" customHeight="1">
      <c r="B102" s="6"/>
      <c r="C102" s="28"/>
      <c r="D102" s="24"/>
      <c r="E102" s="39"/>
      <c r="F102" s="40"/>
      <c r="G102" s="40"/>
      <c r="H102" s="27"/>
      <c r="I102" s="28"/>
      <c r="J102" s="38">
        <v>0</v>
      </c>
      <c r="K102" s="7"/>
    </row>
    <row r="103" spans="2:11" ht="21.75" customHeight="1">
      <c r="B103" s="6"/>
      <c r="C103" s="28"/>
      <c r="D103" s="24"/>
      <c r="E103" s="39"/>
      <c r="F103" s="40"/>
      <c r="G103" s="40"/>
      <c r="H103" s="27"/>
      <c r="I103" s="28"/>
      <c r="J103" s="38">
        <v>0</v>
      </c>
      <c r="K103" s="7"/>
    </row>
    <row r="104" spans="2:11" ht="21.75" customHeight="1">
      <c r="B104" s="6"/>
      <c r="C104" s="28"/>
      <c r="D104" s="24"/>
      <c r="E104" s="39"/>
      <c r="F104" s="40"/>
      <c r="G104" s="40"/>
      <c r="H104" s="27"/>
      <c r="I104" s="28"/>
      <c r="J104" s="38">
        <v>0</v>
      </c>
      <c r="K104" s="7"/>
    </row>
    <row r="105" spans="2:11" ht="21.75" customHeight="1">
      <c r="B105" s="6"/>
      <c r="C105" s="28"/>
      <c r="D105" s="24"/>
      <c r="E105" s="39"/>
      <c r="F105" s="40"/>
      <c r="G105" s="40"/>
      <c r="H105" s="27"/>
      <c r="I105" s="28"/>
      <c r="J105" s="38">
        <v>0</v>
      </c>
      <c r="K105" s="7"/>
    </row>
    <row r="106" spans="2:11" ht="21.75" customHeight="1">
      <c r="B106" s="6"/>
      <c r="C106" s="28"/>
      <c r="D106" s="24"/>
      <c r="E106" s="39"/>
      <c r="F106" s="40"/>
      <c r="G106" s="40"/>
      <c r="H106" s="27"/>
      <c r="I106" s="28"/>
      <c r="J106" s="38">
        <v>0</v>
      </c>
      <c r="K106" s="7"/>
    </row>
    <row r="107" spans="2:11" ht="21.75" customHeight="1">
      <c r="B107" s="6"/>
      <c r="C107" s="28"/>
      <c r="D107" s="24"/>
      <c r="E107" s="39"/>
      <c r="F107" s="40"/>
      <c r="G107" s="40"/>
      <c r="H107" s="27"/>
      <c r="I107" s="28"/>
      <c r="J107" s="38">
        <v>0</v>
      </c>
      <c r="K107" s="7"/>
    </row>
    <row r="108" spans="2:11" ht="21.75" customHeight="1">
      <c r="B108" s="6"/>
      <c r="C108" s="28"/>
      <c r="D108" s="24"/>
      <c r="E108" s="39"/>
      <c r="F108" s="40"/>
      <c r="G108" s="40"/>
      <c r="H108" s="27"/>
      <c r="I108" s="28"/>
      <c r="J108" s="38">
        <v>0</v>
      </c>
      <c r="K108" s="7"/>
    </row>
    <row r="109" spans="2:11" ht="21.75" customHeight="1">
      <c r="B109" s="6"/>
      <c r="C109" s="28"/>
      <c r="D109" s="24"/>
      <c r="E109" s="39"/>
      <c r="F109" s="40"/>
      <c r="G109" s="40"/>
      <c r="H109" s="27"/>
      <c r="I109" s="28"/>
      <c r="J109" s="38">
        <v>0</v>
      </c>
      <c r="K109" s="7"/>
    </row>
    <row r="110" spans="2:11" ht="21.75" customHeight="1">
      <c r="B110" s="6"/>
      <c r="C110" s="28"/>
      <c r="D110" s="24"/>
      <c r="E110" s="39"/>
      <c r="F110" s="40"/>
      <c r="G110" s="40"/>
      <c r="H110" s="27"/>
      <c r="I110" s="28"/>
      <c r="J110" s="38">
        <v>0</v>
      </c>
      <c r="K110" s="7"/>
    </row>
    <row r="111" spans="2:11" ht="21.75" customHeight="1">
      <c r="B111" s="6"/>
      <c r="C111" s="28"/>
      <c r="D111" s="24"/>
      <c r="E111" s="39"/>
      <c r="F111" s="40"/>
      <c r="G111" s="40"/>
      <c r="H111" s="27"/>
      <c r="I111" s="28"/>
      <c r="J111" s="38">
        <v>0</v>
      </c>
      <c r="K111" s="7"/>
    </row>
    <row r="112" spans="2:11" ht="21.75" customHeight="1">
      <c r="B112" s="6"/>
      <c r="C112" s="28"/>
      <c r="D112" s="24"/>
      <c r="E112" s="39"/>
      <c r="F112" s="40"/>
      <c r="G112" s="40"/>
      <c r="H112" s="27"/>
      <c r="I112" s="28"/>
      <c r="J112" s="38">
        <v>0</v>
      </c>
      <c r="K112" s="7"/>
    </row>
    <row r="113" spans="2:11" ht="21.75" customHeight="1">
      <c r="B113" s="6"/>
      <c r="C113" s="28"/>
      <c r="D113" s="24"/>
      <c r="E113" s="39"/>
      <c r="F113" s="40"/>
      <c r="G113" s="40"/>
      <c r="H113" s="27"/>
      <c r="I113" s="28"/>
      <c r="J113" s="38">
        <v>0</v>
      </c>
      <c r="K113" s="7"/>
    </row>
    <row r="114" spans="2:11" ht="21.75" customHeight="1">
      <c r="B114" s="6"/>
      <c r="C114" s="28"/>
      <c r="D114" s="24"/>
      <c r="E114" s="39"/>
      <c r="F114" s="40"/>
      <c r="G114" s="40"/>
      <c r="H114" s="27"/>
      <c r="I114" s="28"/>
      <c r="J114" s="38">
        <v>0</v>
      </c>
      <c r="K114" s="7"/>
    </row>
    <row r="115" spans="2:11" ht="21.75" customHeight="1">
      <c r="B115" s="6"/>
      <c r="C115" s="28"/>
      <c r="D115" s="24"/>
      <c r="E115" s="39"/>
      <c r="F115" s="40"/>
      <c r="G115" s="40"/>
      <c r="H115" s="27"/>
      <c r="I115" s="28"/>
      <c r="J115" s="38">
        <v>0</v>
      </c>
      <c r="K115" s="7"/>
    </row>
    <row r="116" spans="2:11" ht="21.75" customHeight="1">
      <c r="B116" s="6"/>
      <c r="C116" s="28"/>
      <c r="D116" s="24"/>
      <c r="E116" s="39"/>
      <c r="F116" s="40"/>
      <c r="G116" s="40"/>
      <c r="H116" s="27"/>
      <c r="I116" s="28"/>
      <c r="J116" s="38">
        <v>0</v>
      </c>
      <c r="K116" s="7"/>
    </row>
    <row r="117" spans="2:11" ht="21.75" customHeight="1">
      <c r="B117" s="6"/>
      <c r="C117" s="28"/>
      <c r="D117" s="24"/>
      <c r="E117" s="39"/>
      <c r="F117" s="40"/>
      <c r="G117" s="40"/>
      <c r="H117" s="27"/>
      <c r="I117" s="28"/>
      <c r="J117" s="38">
        <v>0</v>
      </c>
      <c r="K117" s="7"/>
    </row>
    <row r="118" spans="2:11" ht="21.75" customHeight="1">
      <c r="B118" s="6"/>
      <c r="C118" s="28"/>
      <c r="D118" s="24"/>
      <c r="E118" s="39"/>
      <c r="F118" s="40"/>
      <c r="G118" s="40"/>
      <c r="H118" s="27"/>
      <c r="I118" s="28"/>
      <c r="J118" s="38">
        <v>0</v>
      </c>
      <c r="K118" s="7"/>
    </row>
    <row r="119" spans="2:11" ht="21.75" customHeight="1">
      <c r="B119" s="6"/>
      <c r="C119" s="28"/>
      <c r="D119" s="24"/>
      <c r="E119" s="39"/>
      <c r="F119" s="40"/>
      <c r="G119" s="40"/>
      <c r="H119" s="27"/>
      <c r="I119" s="28"/>
      <c r="J119" s="38">
        <v>0</v>
      </c>
      <c r="K119" s="7"/>
    </row>
    <row r="120" spans="2:11" ht="21.75" customHeight="1">
      <c r="B120" s="6"/>
      <c r="C120" s="28"/>
      <c r="D120" s="24"/>
      <c r="E120" s="39"/>
      <c r="F120" s="40"/>
      <c r="G120" s="40"/>
      <c r="H120" s="27"/>
      <c r="I120" s="28"/>
      <c r="J120" s="38">
        <v>0</v>
      </c>
      <c r="K120" s="7"/>
    </row>
    <row r="121" spans="2:11" ht="21.75" customHeight="1">
      <c r="B121" s="6"/>
      <c r="C121" s="28"/>
      <c r="D121" s="24"/>
      <c r="E121" s="39"/>
      <c r="F121" s="40"/>
      <c r="G121" s="40"/>
      <c r="H121" s="27"/>
      <c r="I121" s="28"/>
      <c r="J121" s="38">
        <v>0</v>
      </c>
      <c r="K121" s="7"/>
    </row>
    <row r="122" spans="2:11" ht="21.75" customHeight="1">
      <c r="B122" s="6"/>
      <c r="C122" s="28"/>
      <c r="D122" s="24"/>
      <c r="E122" s="39"/>
      <c r="F122" s="40"/>
      <c r="G122" s="40"/>
      <c r="H122" s="27"/>
      <c r="I122" s="28"/>
      <c r="J122" s="38">
        <v>0</v>
      </c>
      <c r="K122" s="7"/>
    </row>
    <row r="123" spans="2:11" ht="21.75" customHeight="1">
      <c r="B123" s="6"/>
      <c r="C123" s="28"/>
      <c r="D123" s="24"/>
      <c r="E123" s="39"/>
      <c r="F123" s="40"/>
      <c r="G123" s="40"/>
      <c r="H123" s="27"/>
      <c r="I123" s="28"/>
      <c r="J123" s="38">
        <v>0</v>
      </c>
      <c r="K123" s="7"/>
    </row>
    <row r="124" spans="2:11" ht="21.75" customHeight="1">
      <c r="B124" s="6"/>
      <c r="C124" s="28"/>
      <c r="D124" s="24"/>
      <c r="E124" s="39"/>
      <c r="F124" s="40"/>
      <c r="G124" s="40"/>
      <c r="H124" s="27"/>
      <c r="I124" s="28"/>
      <c r="J124" s="38">
        <v>0</v>
      </c>
      <c r="K124" s="7"/>
    </row>
    <row r="125" spans="2:11" ht="21.75" customHeight="1">
      <c r="B125" s="6"/>
      <c r="C125" s="28"/>
      <c r="D125" s="24"/>
      <c r="E125" s="39"/>
      <c r="F125" s="40"/>
      <c r="G125" s="40"/>
      <c r="H125" s="27"/>
      <c r="I125" s="28"/>
      <c r="J125" s="38">
        <v>0</v>
      </c>
      <c r="K125" s="7"/>
    </row>
    <row r="126" spans="2:11" ht="21.75" customHeight="1">
      <c r="B126" s="6"/>
      <c r="C126" s="28"/>
      <c r="D126" s="24"/>
      <c r="E126" s="39"/>
      <c r="F126" s="40"/>
      <c r="G126" s="40"/>
      <c r="H126" s="27"/>
      <c r="I126" s="28"/>
      <c r="J126" s="38">
        <v>0</v>
      </c>
      <c r="K126" s="7"/>
    </row>
    <row r="127" spans="2:11" ht="21.75" customHeight="1">
      <c r="B127" s="6"/>
      <c r="C127" s="28"/>
      <c r="D127" s="24"/>
      <c r="E127" s="39"/>
      <c r="F127" s="40"/>
      <c r="G127" s="40"/>
      <c r="H127" s="27"/>
      <c r="I127" s="28"/>
      <c r="J127" s="38">
        <v>0</v>
      </c>
      <c r="K127" s="7"/>
    </row>
    <row r="128" spans="2:11" ht="21.75" customHeight="1">
      <c r="B128" s="6"/>
      <c r="C128" s="28"/>
      <c r="D128" s="24"/>
      <c r="E128" s="39"/>
      <c r="F128" s="40"/>
      <c r="G128" s="40"/>
      <c r="H128" s="27"/>
      <c r="I128" s="28"/>
      <c r="J128" s="38">
        <v>0</v>
      </c>
      <c r="K128" s="7"/>
    </row>
    <row r="129" spans="2:11" ht="21.75" customHeight="1">
      <c r="B129" s="6"/>
      <c r="C129" s="28"/>
      <c r="D129" s="24"/>
      <c r="E129" s="39"/>
      <c r="F129" s="40"/>
      <c r="G129" s="40"/>
      <c r="H129" s="27"/>
      <c r="I129" s="28"/>
      <c r="J129" s="38">
        <v>0</v>
      </c>
      <c r="K129" s="7"/>
    </row>
    <row r="130" spans="2:11" ht="21.75" customHeight="1">
      <c r="B130" s="6"/>
      <c r="C130" s="28"/>
      <c r="D130" s="24"/>
      <c r="E130" s="39"/>
      <c r="F130" s="40"/>
      <c r="G130" s="40"/>
      <c r="H130" s="27"/>
      <c r="I130" s="28"/>
      <c r="J130" s="38">
        <v>0</v>
      </c>
      <c r="K130" s="7"/>
    </row>
    <row r="131" spans="2:11" ht="21.75" customHeight="1">
      <c r="B131" s="6"/>
      <c r="C131" s="28"/>
      <c r="D131" s="24"/>
      <c r="E131" s="39"/>
      <c r="F131" s="40"/>
      <c r="G131" s="40"/>
      <c r="H131" s="27"/>
      <c r="I131" s="28"/>
      <c r="J131" s="38">
        <v>0</v>
      </c>
      <c r="K131" s="7"/>
    </row>
    <row r="132" spans="2:11" ht="21.75" customHeight="1">
      <c r="B132" s="6"/>
      <c r="C132" s="28"/>
      <c r="D132" s="24"/>
      <c r="E132" s="39"/>
      <c r="F132" s="40"/>
      <c r="G132" s="40"/>
      <c r="H132" s="27"/>
      <c r="I132" s="28"/>
      <c r="J132" s="38">
        <v>0</v>
      </c>
      <c r="K132" s="7"/>
    </row>
    <row r="133" spans="2:11" ht="21.75" customHeight="1">
      <c r="B133" s="6"/>
      <c r="C133" s="28"/>
      <c r="D133" s="24"/>
      <c r="E133" s="39"/>
      <c r="F133" s="40"/>
      <c r="G133" s="40"/>
      <c r="H133" s="27"/>
      <c r="I133" s="28"/>
      <c r="J133" s="38">
        <v>0</v>
      </c>
      <c r="K133" s="7"/>
    </row>
    <row r="134" spans="2:11" ht="21.75" customHeight="1">
      <c r="B134" s="6"/>
      <c r="C134" s="28"/>
      <c r="D134" s="24"/>
      <c r="E134" s="39"/>
      <c r="F134" s="40"/>
      <c r="G134" s="40"/>
      <c r="H134" s="27"/>
      <c r="I134" s="28"/>
      <c r="J134" s="38">
        <v>0</v>
      </c>
      <c r="K134" s="7"/>
    </row>
    <row r="135" spans="2:11" ht="21.75" customHeight="1">
      <c r="B135" s="6"/>
      <c r="C135" s="28"/>
      <c r="D135" s="24"/>
      <c r="E135" s="39"/>
      <c r="F135" s="40"/>
      <c r="G135" s="40"/>
      <c r="H135" s="27"/>
      <c r="I135" s="28"/>
      <c r="J135" s="38">
        <v>0</v>
      </c>
      <c r="K135" s="7"/>
    </row>
    <row r="136" spans="2:11" ht="21.75" customHeight="1">
      <c r="B136" s="6"/>
      <c r="C136" s="28"/>
      <c r="D136" s="24"/>
      <c r="E136" s="39"/>
      <c r="F136" s="40"/>
      <c r="G136" s="40"/>
      <c r="H136" s="27"/>
      <c r="I136" s="28"/>
      <c r="J136" s="38">
        <v>0</v>
      </c>
      <c r="K136" s="7"/>
    </row>
    <row r="137" spans="2:11" ht="21.75" customHeight="1">
      <c r="B137" s="6"/>
      <c r="C137" s="28"/>
      <c r="D137" s="24"/>
      <c r="E137" s="39"/>
      <c r="F137" s="40"/>
      <c r="G137" s="40"/>
      <c r="H137" s="27"/>
      <c r="I137" s="28"/>
      <c r="J137" s="38">
        <v>0</v>
      </c>
      <c r="K137" s="7"/>
    </row>
    <row r="138" spans="2:11" ht="21.75" customHeight="1">
      <c r="B138" s="6"/>
      <c r="C138" s="28"/>
      <c r="D138" s="24"/>
      <c r="E138" s="39"/>
      <c r="F138" s="40"/>
      <c r="G138" s="40"/>
      <c r="H138" s="27"/>
      <c r="I138" s="28"/>
      <c r="J138" s="38">
        <v>0</v>
      </c>
      <c r="K138" s="7"/>
    </row>
    <row r="139" spans="2:11" ht="21.75" customHeight="1">
      <c r="B139" s="6"/>
      <c r="C139" s="28"/>
      <c r="D139" s="24"/>
      <c r="E139" s="39"/>
      <c r="F139" s="40"/>
      <c r="G139" s="40"/>
      <c r="H139" s="27"/>
      <c r="I139" s="28"/>
      <c r="J139" s="38">
        <v>0</v>
      </c>
      <c r="K139" s="7"/>
    </row>
    <row r="140" spans="2:11" ht="21.75" customHeight="1">
      <c r="B140" s="6"/>
      <c r="C140" s="28"/>
      <c r="D140" s="24"/>
      <c r="E140" s="39"/>
      <c r="F140" s="40"/>
      <c r="G140" s="40"/>
      <c r="H140" s="27"/>
      <c r="I140" s="28"/>
      <c r="J140" s="38">
        <v>0</v>
      </c>
      <c r="K140" s="7"/>
    </row>
    <row r="141" spans="2:11" ht="21.75" customHeight="1">
      <c r="B141" s="6"/>
      <c r="C141" s="28"/>
      <c r="D141" s="24"/>
      <c r="E141" s="39"/>
      <c r="F141" s="40"/>
      <c r="G141" s="40"/>
      <c r="H141" s="27"/>
      <c r="I141" s="28"/>
      <c r="J141" s="38">
        <v>0</v>
      </c>
      <c r="K141" s="7"/>
    </row>
    <row r="142" spans="2:11" ht="21.75" customHeight="1">
      <c r="B142" s="6"/>
      <c r="C142" s="28"/>
      <c r="D142" s="24"/>
      <c r="E142" s="39"/>
      <c r="F142" s="40"/>
      <c r="G142" s="40"/>
      <c r="H142" s="27"/>
      <c r="I142" s="28"/>
      <c r="J142" s="38">
        <v>0</v>
      </c>
      <c r="K142" s="7"/>
    </row>
    <row r="143" spans="2:11" ht="21.75" customHeight="1">
      <c r="B143" s="6"/>
      <c r="C143" s="28"/>
      <c r="D143" s="24"/>
      <c r="E143" s="39"/>
      <c r="F143" s="40"/>
      <c r="G143" s="40"/>
      <c r="H143" s="27"/>
      <c r="I143" s="28"/>
      <c r="J143" s="38">
        <v>0</v>
      </c>
      <c r="K143" s="7"/>
    </row>
    <row r="144" spans="2:11" ht="21.75" customHeight="1">
      <c r="B144" s="6"/>
      <c r="C144" s="28"/>
      <c r="D144" s="24"/>
      <c r="E144" s="39"/>
      <c r="F144" s="40"/>
      <c r="G144" s="40"/>
      <c r="H144" s="27"/>
      <c r="I144" s="28"/>
      <c r="J144" s="38">
        <v>0</v>
      </c>
      <c r="K144" s="7"/>
    </row>
    <row r="145" spans="2:11" ht="21.75" customHeight="1">
      <c r="B145" s="6"/>
      <c r="C145" s="28"/>
      <c r="D145" s="24"/>
      <c r="E145" s="39"/>
      <c r="F145" s="40"/>
      <c r="G145" s="40"/>
      <c r="H145" s="27"/>
      <c r="I145" s="28"/>
      <c r="J145" s="38">
        <v>0</v>
      </c>
      <c r="K145" s="7"/>
    </row>
    <row r="146" spans="2:11" ht="21.75" customHeight="1">
      <c r="B146" s="6"/>
      <c r="C146" s="28"/>
      <c r="D146" s="24"/>
      <c r="E146" s="39"/>
      <c r="F146" s="40"/>
      <c r="G146" s="40"/>
      <c r="H146" s="27"/>
      <c r="I146" s="28"/>
      <c r="J146" s="38">
        <v>0</v>
      </c>
      <c r="K146" s="7"/>
    </row>
    <row r="147" spans="2:11" ht="21.75" customHeight="1">
      <c r="B147" s="6"/>
      <c r="C147" s="28"/>
      <c r="D147" s="24"/>
      <c r="E147" s="39"/>
      <c r="F147" s="40"/>
      <c r="G147" s="40"/>
      <c r="H147" s="27"/>
      <c r="I147" s="28"/>
      <c r="J147" s="38">
        <v>0</v>
      </c>
      <c r="K147" s="7"/>
    </row>
    <row r="148" spans="2:11" ht="21.75" customHeight="1">
      <c r="B148" s="6"/>
      <c r="C148" s="28"/>
      <c r="D148" s="24"/>
      <c r="E148" s="39"/>
      <c r="F148" s="40"/>
      <c r="G148" s="40"/>
      <c r="H148" s="27"/>
      <c r="I148" s="28"/>
      <c r="J148" s="38">
        <v>0</v>
      </c>
      <c r="K148" s="7"/>
    </row>
    <row r="149" spans="2:11" ht="21.75" customHeight="1">
      <c r="B149" s="6"/>
      <c r="C149" s="28"/>
      <c r="D149" s="24"/>
      <c r="E149" s="39"/>
      <c r="F149" s="40"/>
      <c r="G149" s="40"/>
      <c r="H149" s="27"/>
      <c r="I149" s="28"/>
      <c r="J149" s="38">
        <v>0</v>
      </c>
      <c r="K149" s="7"/>
    </row>
    <row r="150" spans="2:11" ht="21.75" customHeight="1">
      <c r="B150" s="6"/>
      <c r="C150" s="28"/>
      <c r="D150" s="24"/>
      <c r="E150" s="39"/>
      <c r="F150" s="40"/>
      <c r="G150" s="40"/>
      <c r="H150" s="27"/>
      <c r="I150" s="28"/>
      <c r="J150" s="38">
        <v>0</v>
      </c>
      <c r="K150" s="7"/>
    </row>
    <row r="151" spans="2:11" ht="21.75" customHeight="1">
      <c r="B151" s="6"/>
      <c r="C151" s="28"/>
      <c r="D151" s="24"/>
      <c r="E151" s="39"/>
      <c r="F151" s="40"/>
      <c r="G151" s="40"/>
      <c r="H151" s="27"/>
      <c r="I151" s="28"/>
      <c r="J151" s="38">
        <v>0</v>
      </c>
      <c r="K151" s="7"/>
    </row>
    <row r="152" spans="2:11" ht="21.75" customHeight="1">
      <c r="B152" s="6"/>
      <c r="C152" s="28"/>
      <c r="D152" s="24"/>
      <c r="E152" s="39"/>
      <c r="F152" s="40"/>
      <c r="G152" s="40"/>
      <c r="H152" s="27"/>
      <c r="I152" s="28"/>
      <c r="J152" s="38">
        <v>0</v>
      </c>
      <c r="K152" s="7"/>
    </row>
    <row r="153" spans="2:11" ht="21.75" customHeight="1">
      <c r="B153" s="6"/>
      <c r="C153" s="28"/>
      <c r="D153" s="24"/>
      <c r="E153" s="39"/>
      <c r="F153" s="40"/>
      <c r="G153" s="40"/>
      <c r="H153" s="27"/>
      <c r="I153" s="28"/>
      <c r="J153" s="38">
        <v>0</v>
      </c>
      <c r="K153" s="7"/>
    </row>
    <row r="154" spans="2:11" ht="21.75" customHeight="1">
      <c r="B154" s="6"/>
      <c r="C154" s="28"/>
      <c r="D154" s="24"/>
      <c r="E154" s="39"/>
      <c r="F154" s="40"/>
      <c r="G154" s="40"/>
      <c r="H154" s="27"/>
      <c r="I154" s="28"/>
      <c r="J154" s="38">
        <v>0</v>
      </c>
      <c r="K154" s="7"/>
    </row>
    <row r="155" spans="2:11" ht="21.75" customHeight="1">
      <c r="B155" s="6"/>
      <c r="C155" s="28"/>
      <c r="D155" s="24"/>
      <c r="E155" s="39"/>
      <c r="F155" s="40"/>
      <c r="G155" s="40"/>
      <c r="H155" s="27"/>
      <c r="I155" s="28"/>
      <c r="J155" s="38">
        <v>0</v>
      </c>
      <c r="K155" s="7"/>
    </row>
    <row r="156" spans="2:11" ht="21.75" customHeight="1">
      <c r="B156" s="6"/>
      <c r="C156" s="28"/>
      <c r="D156" s="24"/>
      <c r="E156" s="39"/>
      <c r="F156" s="40"/>
      <c r="G156" s="40"/>
      <c r="H156" s="27"/>
      <c r="I156" s="28"/>
      <c r="J156" s="38">
        <v>0</v>
      </c>
      <c r="K156" s="7"/>
    </row>
    <row r="157" spans="2:11" ht="21.75" customHeight="1">
      <c r="B157" s="6"/>
      <c r="C157" s="28"/>
      <c r="D157" s="24"/>
      <c r="E157" s="39"/>
      <c r="F157" s="40"/>
      <c r="G157" s="40"/>
      <c r="H157" s="27"/>
      <c r="I157" s="28"/>
      <c r="J157" s="38">
        <v>0</v>
      </c>
      <c r="K157" s="7"/>
    </row>
    <row r="158" spans="2:11" ht="21.75" customHeight="1">
      <c r="B158" s="6"/>
      <c r="C158" s="28"/>
      <c r="D158" s="24"/>
      <c r="E158" s="39"/>
      <c r="F158" s="40"/>
      <c r="G158" s="40"/>
      <c r="H158" s="27"/>
      <c r="I158" s="28"/>
      <c r="J158" s="38">
        <v>0</v>
      </c>
      <c r="K158" s="7"/>
    </row>
    <row r="159" spans="2:11" ht="21.75" customHeight="1">
      <c r="B159" s="6"/>
      <c r="C159" s="28"/>
      <c r="D159" s="24"/>
      <c r="E159" s="39"/>
      <c r="F159" s="40"/>
      <c r="G159" s="40"/>
      <c r="H159" s="27"/>
      <c r="I159" s="28"/>
      <c r="J159" s="38">
        <v>0</v>
      </c>
      <c r="K159" s="7"/>
    </row>
    <row r="160" spans="2:11" ht="21.75" customHeight="1">
      <c r="B160" s="6"/>
      <c r="C160" s="28"/>
      <c r="D160" s="24"/>
      <c r="E160" s="39"/>
      <c r="F160" s="40"/>
      <c r="G160" s="40"/>
      <c r="H160" s="27"/>
      <c r="I160" s="28"/>
      <c r="J160" s="38">
        <v>0</v>
      </c>
      <c r="K160" s="7"/>
    </row>
    <row r="161" spans="2:11" ht="21.75" customHeight="1">
      <c r="B161" s="6"/>
      <c r="C161" s="28"/>
      <c r="D161" s="24"/>
      <c r="E161" s="39"/>
      <c r="F161" s="40"/>
      <c r="G161" s="40"/>
      <c r="H161" s="27"/>
      <c r="I161" s="28"/>
      <c r="J161" s="38">
        <v>0</v>
      </c>
      <c r="K161" s="7"/>
    </row>
    <row r="162" spans="2:11" ht="21.75" customHeight="1">
      <c r="B162" s="6"/>
      <c r="C162" s="28"/>
      <c r="D162" s="24"/>
      <c r="E162" s="39"/>
      <c r="F162" s="40"/>
      <c r="G162" s="40"/>
      <c r="H162" s="27"/>
      <c r="I162" s="28"/>
      <c r="J162" s="38">
        <v>0</v>
      </c>
      <c r="K162" s="7"/>
    </row>
    <row r="163" spans="2:11" ht="21.75" customHeight="1">
      <c r="B163" s="6"/>
      <c r="C163" s="28"/>
      <c r="D163" s="24"/>
      <c r="E163" s="39"/>
      <c r="F163" s="40"/>
      <c r="G163" s="40"/>
      <c r="H163" s="27"/>
      <c r="I163" s="28"/>
      <c r="J163" s="38">
        <v>0</v>
      </c>
      <c r="K163" s="7"/>
    </row>
    <row r="164" spans="2:11" ht="21.75" customHeight="1">
      <c r="B164" s="6"/>
      <c r="C164" s="28"/>
      <c r="D164" s="24"/>
      <c r="E164" s="39"/>
      <c r="F164" s="40"/>
      <c r="G164" s="40"/>
      <c r="H164" s="27"/>
      <c r="I164" s="28"/>
      <c r="J164" s="38">
        <v>0</v>
      </c>
      <c r="K164" s="7"/>
    </row>
    <row r="165" spans="2:11" ht="21.75" customHeight="1">
      <c r="B165" s="6"/>
      <c r="C165" s="28"/>
      <c r="D165" s="24"/>
      <c r="E165" s="39"/>
      <c r="F165" s="40"/>
      <c r="G165" s="40"/>
      <c r="H165" s="27"/>
      <c r="I165" s="28"/>
      <c r="J165" s="38">
        <v>0</v>
      </c>
      <c r="K165" s="7"/>
    </row>
    <row r="166" spans="2:11" ht="21.75" customHeight="1">
      <c r="B166" s="6"/>
      <c r="C166" s="28"/>
      <c r="D166" s="24"/>
      <c r="E166" s="39"/>
      <c r="F166" s="40"/>
      <c r="G166" s="40"/>
      <c r="H166" s="27"/>
      <c r="I166" s="28"/>
      <c r="J166" s="38">
        <v>0</v>
      </c>
      <c r="K166" s="7"/>
    </row>
    <row r="167" spans="2:11" ht="21.75" customHeight="1">
      <c r="B167" s="6"/>
      <c r="C167" s="28"/>
      <c r="D167" s="24"/>
      <c r="E167" s="39"/>
      <c r="F167" s="40"/>
      <c r="G167" s="40"/>
      <c r="H167" s="27"/>
      <c r="I167" s="28"/>
      <c r="J167" s="38">
        <v>0</v>
      </c>
      <c r="K167" s="7"/>
    </row>
    <row r="168" spans="2:11" ht="21.75" customHeight="1">
      <c r="B168" s="6"/>
      <c r="C168" s="28"/>
      <c r="D168" s="24"/>
      <c r="E168" s="39"/>
      <c r="F168" s="40"/>
      <c r="G168" s="40"/>
      <c r="H168" s="27"/>
      <c r="I168" s="28"/>
      <c r="J168" s="38">
        <v>0</v>
      </c>
      <c r="K168" s="7"/>
    </row>
    <row r="169" spans="2:11" ht="21.75" customHeight="1">
      <c r="B169" s="6"/>
      <c r="C169" s="28"/>
      <c r="D169" s="24"/>
      <c r="E169" s="39"/>
      <c r="F169" s="40"/>
      <c r="G169" s="40"/>
      <c r="H169" s="27"/>
      <c r="I169" s="28"/>
      <c r="J169" s="38">
        <v>0</v>
      </c>
      <c r="K169" s="7"/>
    </row>
    <row r="170" spans="2:11" ht="21.75" customHeight="1">
      <c r="B170" s="6"/>
      <c r="C170" s="28"/>
      <c r="D170" s="24"/>
      <c r="E170" s="39"/>
      <c r="F170" s="40"/>
      <c r="G170" s="40"/>
      <c r="H170" s="27"/>
      <c r="I170" s="28"/>
      <c r="J170" s="38">
        <v>0</v>
      </c>
      <c r="K170" s="7"/>
    </row>
    <row r="171" spans="2:11" ht="21.75" customHeight="1">
      <c r="B171" s="6"/>
      <c r="C171" s="28"/>
      <c r="D171" s="24"/>
      <c r="E171" s="39"/>
      <c r="F171" s="40"/>
      <c r="G171" s="40"/>
      <c r="H171" s="27"/>
      <c r="I171" s="28"/>
      <c r="J171" s="38">
        <v>0</v>
      </c>
      <c r="K171" s="7"/>
    </row>
    <row r="172" spans="2:11" ht="21.75" customHeight="1">
      <c r="B172" s="6"/>
      <c r="C172" s="28"/>
      <c r="D172" s="24"/>
      <c r="E172" s="39"/>
      <c r="F172" s="40"/>
      <c r="G172" s="40"/>
      <c r="H172" s="27"/>
      <c r="I172" s="28"/>
      <c r="J172" s="38">
        <v>0</v>
      </c>
      <c r="K172" s="7"/>
    </row>
    <row r="173" spans="2:11" ht="21.75" customHeight="1">
      <c r="B173" s="6"/>
      <c r="C173" s="28"/>
      <c r="D173" s="24"/>
      <c r="E173" s="39"/>
      <c r="F173" s="40"/>
      <c r="G173" s="40"/>
      <c r="H173" s="27"/>
      <c r="I173" s="28"/>
      <c r="J173" s="38">
        <v>0</v>
      </c>
      <c r="K173" s="7"/>
    </row>
    <row r="174" spans="2:11" ht="21.75" customHeight="1">
      <c r="B174" s="6"/>
      <c r="C174" s="28"/>
      <c r="D174" s="24"/>
      <c r="E174" s="39"/>
      <c r="F174" s="40"/>
      <c r="G174" s="40"/>
      <c r="H174" s="27"/>
      <c r="I174" s="28"/>
      <c r="J174" s="38">
        <v>0</v>
      </c>
      <c r="K174" s="7"/>
    </row>
    <row r="175" spans="2:11" ht="21.75" customHeight="1">
      <c r="B175" s="6"/>
      <c r="C175" s="28"/>
      <c r="D175" s="24"/>
      <c r="E175" s="39"/>
      <c r="F175" s="40"/>
      <c r="G175" s="40"/>
      <c r="H175" s="27"/>
      <c r="I175" s="28"/>
      <c r="J175" s="38">
        <v>0</v>
      </c>
      <c r="K175" s="7"/>
    </row>
    <row r="176" spans="2:11" ht="21.75" customHeight="1">
      <c r="B176" s="6"/>
      <c r="C176" s="28"/>
      <c r="D176" s="24"/>
      <c r="E176" s="39"/>
      <c r="F176" s="40"/>
      <c r="G176" s="40"/>
      <c r="H176" s="27"/>
      <c r="I176" s="28"/>
      <c r="J176" s="38">
        <v>0</v>
      </c>
      <c r="K176" s="7"/>
    </row>
    <row r="177" spans="2:11" ht="21.75" customHeight="1">
      <c r="B177" s="6"/>
      <c r="C177" s="28"/>
      <c r="D177" s="24"/>
      <c r="E177" s="39"/>
      <c r="F177" s="40"/>
      <c r="G177" s="40"/>
      <c r="H177" s="27"/>
      <c r="I177" s="28"/>
      <c r="J177" s="38">
        <v>0</v>
      </c>
      <c r="K177" s="7"/>
    </row>
    <row r="178" spans="2:11" ht="21.75" customHeight="1">
      <c r="B178" s="6"/>
      <c r="C178" s="28"/>
      <c r="D178" s="24"/>
      <c r="E178" s="39"/>
      <c r="F178" s="40"/>
      <c r="G178" s="40"/>
      <c r="H178" s="27"/>
      <c r="I178" s="28"/>
      <c r="J178" s="38">
        <v>0</v>
      </c>
      <c r="K178" s="7"/>
    </row>
    <row r="179" spans="2:11" ht="21.75" customHeight="1">
      <c r="B179" s="6"/>
      <c r="C179" s="28"/>
      <c r="D179" s="24"/>
      <c r="E179" s="39"/>
      <c r="F179" s="40"/>
      <c r="G179" s="40"/>
      <c r="H179" s="27"/>
      <c r="I179" s="28"/>
      <c r="J179" s="38">
        <v>0</v>
      </c>
      <c r="K179" s="7"/>
    </row>
    <row r="180" spans="2:11" ht="21.75" customHeight="1">
      <c r="B180" s="6"/>
      <c r="C180" s="28"/>
      <c r="D180" s="24"/>
      <c r="E180" s="39"/>
      <c r="F180" s="40"/>
      <c r="G180" s="40"/>
      <c r="H180" s="27"/>
      <c r="I180" s="28"/>
      <c r="J180" s="38">
        <v>0</v>
      </c>
      <c r="K180" s="7"/>
    </row>
    <row r="181" spans="2:11" ht="21.75" customHeight="1">
      <c r="B181" s="6"/>
      <c r="C181" s="28"/>
      <c r="D181" s="24"/>
      <c r="E181" s="39"/>
      <c r="F181" s="40"/>
      <c r="G181" s="40"/>
      <c r="H181" s="27"/>
      <c r="I181" s="28"/>
      <c r="J181" s="38">
        <v>0</v>
      </c>
      <c r="K181" s="7"/>
    </row>
    <row r="182" spans="2:11" ht="21.75" customHeight="1">
      <c r="B182" s="6"/>
      <c r="C182" s="28"/>
      <c r="D182" s="24"/>
      <c r="E182" s="39"/>
      <c r="F182" s="40"/>
      <c r="G182" s="40"/>
      <c r="H182" s="27"/>
      <c r="I182" s="28"/>
      <c r="J182" s="38">
        <v>0</v>
      </c>
      <c r="K182" s="7"/>
    </row>
    <row r="183" spans="2:11" ht="21.75" customHeight="1">
      <c r="B183" s="6"/>
      <c r="C183" s="28"/>
      <c r="D183" s="24"/>
      <c r="E183" s="39"/>
      <c r="F183" s="40"/>
      <c r="G183" s="40"/>
      <c r="H183" s="27"/>
      <c r="I183" s="28"/>
      <c r="J183" s="38">
        <v>0</v>
      </c>
      <c r="K183" s="7"/>
    </row>
    <row r="184" spans="2:11" ht="21.75" customHeight="1">
      <c r="B184" s="6"/>
      <c r="C184" s="28"/>
      <c r="D184" s="24"/>
      <c r="E184" s="39"/>
      <c r="F184" s="40"/>
      <c r="G184" s="40"/>
      <c r="H184" s="27"/>
      <c r="I184" s="28"/>
      <c r="J184" s="38">
        <v>0</v>
      </c>
      <c r="K184" s="7"/>
    </row>
    <row r="185" spans="2:11" ht="21.75" customHeight="1">
      <c r="B185" s="6"/>
      <c r="C185" s="28"/>
      <c r="D185" s="24"/>
      <c r="E185" s="39"/>
      <c r="F185" s="40"/>
      <c r="G185" s="40"/>
      <c r="H185" s="27"/>
      <c r="I185" s="28"/>
      <c r="J185" s="38">
        <v>0</v>
      </c>
      <c r="K185" s="7"/>
    </row>
    <row r="186" spans="2:11" ht="21.75" customHeight="1">
      <c r="B186" s="6"/>
      <c r="C186" s="28"/>
      <c r="D186" s="24"/>
      <c r="E186" s="39"/>
      <c r="F186" s="40"/>
      <c r="G186" s="40"/>
      <c r="H186" s="27"/>
      <c r="I186" s="28"/>
      <c r="J186" s="38">
        <v>0</v>
      </c>
      <c r="K186" s="7"/>
    </row>
    <row r="187" spans="2:11" ht="21.75" customHeight="1">
      <c r="B187" s="6"/>
      <c r="C187" s="28"/>
      <c r="D187" s="24"/>
      <c r="E187" s="39"/>
      <c r="F187" s="40"/>
      <c r="G187" s="40"/>
      <c r="H187" s="27"/>
      <c r="I187" s="28"/>
      <c r="J187" s="38">
        <v>0</v>
      </c>
      <c r="K187" s="7"/>
    </row>
    <row r="188" spans="2:11" ht="21.75" customHeight="1">
      <c r="B188" s="6"/>
      <c r="C188" s="28"/>
      <c r="D188" s="24"/>
      <c r="E188" s="39"/>
      <c r="F188" s="40"/>
      <c r="G188" s="40"/>
      <c r="H188" s="27"/>
      <c r="I188" s="28"/>
      <c r="J188" s="38">
        <v>0</v>
      </c>
      <c r="K188" s="7"/>
    </row>
    <row r="189" spans="2:11" ht="21.75" customHeight="1">
      <c r="B189" s="6"/>
      <c r="C189" s="28"/>
      <c r="D189" s="24"/>
      <c r="E189" s="39"/>
      <c r="F189" s="40"/>
      <c r="G189" s="40"/>
      <c r="H189" s="27"/>
      <c r="I189" s="28"/>
      <c r="J189" s="38">
        <v>0</v>
      </c>
      <c r="K189" s="7"/>
    </row>
    <row r="190" spans="2:11" ht="21.75" customHeight="1">
      <c r="B190" s="6"/>
      <c r="C190" s="28"/>
      <c r="D190" s="24"/>
      <c r="E190" s="39"/>
      <c r="F190" s="40"/>
      <c r="G190" s="40"/>
      <c r="H190" s="27"/>
      <c r="I190" s="28"/>
      <c r="J190" s="38">
        <v>0</v>
      </c>
      <c r="K190" s="7"/>
    </row>
    <row r="191" spans="2:11" ht="21.75" customHeight="1">
      <c r="B191" s="6"/>
      <c r="C191" s="28"/>
      <c r="D191" s="24"/>
      <c r="E191" s="39"/>
      <c r="F191" s="40"/>
      <c r="G191" s="40"/>
      <c r="H191" s="27"/>
      <c r="I191" s="28"/>
      <c r="J191" s="38">
        <v>0</v>
      </c>
      <c r="K191" s="7"/>
    </row>
    <row r="192" spans="2:11" ht="21.75" customHeight="1">
      <c r="B192" s="6"/>
      <c r="C192" s="28"/>
      <c r="D192" s="24"/>
      <c r="E192" s="39"/>
      <c r="F192" s="40"/>
      <c r="G192" s="40"/>
      <c r="H192" s="27"/>
      <c r="I192" s="28"/>
      <c r="J192" s="38">
        <v>0</v>
      </c>
      <c r="K192" s="7"/>
    </row>
    <row r="193" spans="2:11" ht="21.75" customHeight="1">
      <c r="B193" s="6"/>
      <c r="C193" s="28"/>
      <c r="D193" s="24"/>
      <c r="E193" s="39"/>
      <c r="F193" s="40"/>
      <c r="G193" s="40"/>
      <c r="H193" s="27"/>
      <c r="I193" s="28"/>
      <c r="J193" s="38">
        <v>0</v>
      </c>
      <c r="K193" s="7"/>
    </row>
    <row r="194" spans="2:11" ht="21.75" customHeight="1">
      <c r="B194" s="6"/>
      <c r="C194" s="28"/>
      <c r="D194" s="24"/>
      <c r="E194" s="39"/>
      <c r="F194" s="40"/>
      <c r="G194" s="40"/>
      <c r="H194" s="27"/>
      <c r="I194" s="28"/>
      <c r="J194" s="38">
        <v>0</v>
      </c>
      <c r="K194" s="7"/>
    </row>
    <row r="195" spans="2:11" ht="21.75" customHeight="1">
      <c r="B195" s="6"/>
      <c r="C195" s="28"/>
      <c r="D195" s="24"/>
      <c r="E195" s="39"/>
      <c r="F195" s="40"/>
      <c r="G195" s="40"/>
      <c r="H195" s="27"/>
      <c r="I195" s="28"/>
      <c r="J195" s="38">
        <v>0</v>
      </c>
      <c r="K195" s="7"/>
    </row>
    <row r="196" spans="2:11" ht="21.75" customHeight="1">
      <c r="B196" s="6"/>
      <c r="C196" s="28"/>
      <c r="D196" s="24"/>
      <c r="E196" s="39"/>
      <c r="F196" s="40"/>
      <c r="G196" s="40"/>
      <c r="H196" s="27"/>
      <c r="I196" s="28"/>
      <c r="J196" s="38">
        <v>0</v>
      </c>
      <c r="K196" s="7"/>
    </row>
    <row r="197" spans="2:11" ht="21.75" customHeight="1">
      <c r="B197" s="6"/>
      <c r="C197" s="28"/>
      <c r="D197" s="24"/>
      <c r="E197" s="39"/>
      <c r="F197" s="40"/>
      <c r="G197" s="40"/>
      <c r="H197" s="27"/>
      <c r="I197" s="28"/>
      <c r="J197" s="38">
        <v>0</v>
      </c>
      <c r="K197" s="7"/>
    </row>
    <row r="198" spans="2:11" ht="21.75" customHeight="1">
      <c r="B198" s="6"/>
      <c r="C198" s="28"/>
      <c r="D198" s="24"/>
      <c r="E198" s="39"/>
      <c r="F198" s="40"/>
      <c r="G198" s="40"/>
      <c r="H198" s="27"/>
      <c r="I198" s="28"/>
      <c r="J198" s="38">
        <v>0</v>
      </c>
      <c r="K198" s="7"/>
    </row>
    <row r="199" spans="2:11" ht="21.75" customHeight="1">
      <c r="B199" s="6"/>
      <c r="C199" s="28"/>
      <c r="D199" s="24"/>
      <c r="E199" s="39"/>
      <c r="F199" s="40"/>
      <c r="G199" s="40"/>
      <c r="H199" s="27"/>
      <c r="I199" s="28"/>
      <c r="J199" s="38">
        <v>0</v>
      </c>
      <c r="K199" s="7"/>
    </row>
    <row r="200" spans="2:11" ht="21.75" customHeight="1">
      <c r="B200" s="6"/>
      <c r="C200" s="28"/>
      <c r="D200" s="24"/>
      <c r="E200" s="39"/>
      <c r="F200" s="40"/>
      <c r="G200" s="40"/>
      <c r="H200" s="27"/>
      <c r="I200" s="28"/>
      <c r="J200" s="38">
        <v>0</v>
      </c>
      <c r="K200" s="7"/>
    </row>
    <row r="201" spans="2:11" ht="21.75" customHeight="1">
      <c r="B201" s="6"/>
      <c r="C201" s="28"/>
      <c r="D201" s="24"/>
      <c r="E201" s="39"/>
      <c r="F201" s="40"/>
      <c r="G201" s="40"/>
      <c r="H201" s="27"/>
      <c r="I201" s="28"/>
      <c r="J201" s="38">
        <v>0</v>
      </c>
      <c r="K201" s="7"/>
    </row>
    <row r="202" spans="2:11" ht="21.75" customHeight="1">
      <c r="B202" s="6"/>
      <c r="C202" s="28"/>
      <c r="D202" s="24"/>
      <c r="E202" s="39"/>
      <c r="F202" s="40"/>
      <c r="G202" s="40"/>
      <c r="H202" s="27"/>
      <c r="I202" s="28"/>
      <c r="J202" s="38">
        <v>0</v>
      </c>
      <c r="K202" s="7"/>
    </row>
    <row r="203" spans="2:11" ht="21.75" customHeight="1">
      <c r="B203" s="6"/>
      <c r="C203" s="28"/>
      <c r="D203" s="24"/>
      <c r="E203" s="39"/>
      <c r="F203" s="40"/>
      <c r="G203" s="40"/>
      <c r="H203" s="27"/>
      <c r="I203" s="28"/>
      <c r="J203" s="38">
        <v>0</v>
      </c>
      <c r="K203" s="7"/>
    </row>
    <row r="204" spans="2:11" ht="21.75" customHeight="1">
      <c r="B204" s="6"/>
      <c r="C204" s="28"/>
      <c r="D204" s="24"/>
      <c r="E204" s="39"/>
      <c r="F204" s="40"/>
      <c r="G204" s="40"/>
      <c r="H204" s="27"/>
      <c r="I204" s="28"/>
      <c r="J204" s="38">
        <v>0</v>
      </c>
      <c r="K204" s="7"/>
    </row>
    <row r="205" spans="2:11" ht="21.75" customHeight="1">
      <c r="B205" s="6"/>
      <c r="C205" s="28"/>
      <c r="D205" s="24"/>
      <c r="E205" s="39"/>
      <c r="F205" s="40"/>
      <c r="G205" s="40"/>
      <c r="H205" s="27"/>
      <c r="I205" s="28"/>
      <c r="J205" s="38">
        <v>0</v>
      </c>
      <c r="K205" s="7"/>
    </row>
    <row r="206" spans="2:11" ht="21.75" customHeight="1">
      <c r="B206" s="6"/>
      <c r="C206" s="28"/>
      <c r="D206" s="24"/>
      <c r="E206" s="39"/>
      <c r="F206" s="40"/>
      <c r="G206" s="40"/>
      <c r="H206" s="27"/>
      <c r="I206" s="28"/>
      <c r="J206" s="38">
        <v>0</v>
      </c>
      <c r="K206" s="7"/>
    </row>
    <row r="207" spans="2:11" ht="21.75" customHeight="1">
      <c r="B207" s="6"/>
      <c r="C207" s="28"/>
      <c r="D207" s="24"/>
      <c r="E207" s="39"/>
      <c r="F207" s="40"/>
      <c r="G207" s="40"/>
      <c r="H207" s="27"/>
      <c r="I207" s="28"/>
      <c r="J207" s="38">
        <v>0</v>
      </c>
      <c r="K207" s="7"/>
    </row>
    <row r="208" spans="2:11" ht="21.75" customHeight="1">
      <c r="B208" s="6"/>
      <c r="C208" s="28"/>
      <c r="D208" s="24"/>
      <c r="E208" s="39"/>
      <c r="F208" s="40"/>
      <c r="G208" s="40"/>
      <c r="H208" s="27"/>
      <c r="I208" s="28"/>
      <c r="J208" s="38">
        <v>0</v>
      </c>
      <c r="K208" s="7"/>
    </row>
    <row r="209" spans="2:11" ht="21.75" customHeight="1">
      <c r="B209" s="6"/>
      <c r="C209" s="28"/>
      <c r="D209" s="24"/>
      <c r="E209" s="39"/>
      <c r="F209" s="40"/>
      <c r="G209" s="40"/>
      <c r="H209" s="27"/>
      <c r="I209" s="28"/>
      <c r="J209" s="38">
        <v>0</v>
      </c>
      <c r="K209" s="7"/>
    </row>
    <row r="210" spans="2:11" ht="21.75" customHeight="1">
      <c r="B210" s="6"/>
      <c r="C210" s="28"/>
      <c r="D210" s="24"/>
      <c r="E210" s="39"/>
      <c r="F210" s="40"/>
      <c r="G210" s="40"/>
      <c r="H210" s="27"/>
      <c r="I210" s="28"/>
      <c r="J210" s="38">
        <v>0</v>
      </c>
      <c r="K210" s="7"/>
    </row>
    <row r="211" spans="2:11" ht="21.75" customHeight="1">
      <c r="B211" s="6"/>
      <c r="C211" s="28"/>
      <c r="D211" s="24"/>
      <c r="E211" s="39"/>
      <c r="F211" s="40"/>
      <c r="G211" s="40"/>
      <c r="H211" s="27"/>
      <c r="I211" s="28"/>
      <c r="J211" s="38">
        <v>0</v>
      </c>
      <c r="K211" s="7"/>
    </row>
    <row r="212" spans="2:11" ht="21.75" customHeight="1">
      <c r="B212" s="6"/>
      <c r="C212" s="28"/>
      <c r="D212" s="24"/>
      <c r="E212" s="39"/>
      <c r="F212" s="40"/>
      <c r="G212" s="40"/>
      <c r="H212" s="27"/>
      <c r="I212" s="28"/>
      <c r="J212" s="38">
        <v>0</v>
      </c>
      <c r="K212" s="7"/>
    </row>
    <row r="213" spans="2:11" ht="21.75" customHeight="1">
      <c r="B213" s="6"/>
      <c r="C213" s="28"/>
      <c r="D213" s="24"/>
      <c r="E213" s="39"/>
      <c r="F213" s="40"/>
      <c r="G213" s="40"/>
      <c r="H213" s="27"/>
      <c r="I213" s="28"/>
      <c r="J213" s="38">
        <v>0</v>
      </c>
      <c r="K213" s="7"/>
    </row>
    <row r="214" spans="2:11" ht="21.75" customHeight="1">
      <c r="B214" s="6"/>
      <c r="C214" s="28"/>
      <c r="D214" s="24"/>
      <c r="E214" s="39"/>
      <c r="F214" s="40"/>
      <c r="G214" s="40"/>
      <c r="H214" s="27"/>
      <c r="I214" s="28"/>
      <c r="J214" s="38">
        <v>0</v>
      </c>
      <c r="K214" s="7"/>
    </row>
    <row r="215" spans="2:11" ht="21.75" customHeight="1">
      <c r="B215" s="6"/>
      <c r="C215" s="28"/>
      <c r="D215" s="24"/>
      <c r="E215" s="39"/>
      <c r="F215" s="40"/>
      <c r="G215" s="40"/>
      <c r="H215" s="27"/>
      <c r="I215" s="28"/>
      <c r="J215" s="38">
        <v>0</v>
      </c>
      <c r="K215" s="7"/>
    </row>
    <row r="216" spans="2:11" ht="21.75" customHeight="1">
      <c r="B216" s="6"/>
      <c r="C216" s="28"/>
      <c r="D216" s="24"/>
      <c r="E216" s="39"/>
      <c r="F216" s="40"/>
      <c r="G216" s="40"/>
      <c r="H216" s="27"/>
      <c r="I216" s="28"/>
      <c r="J216" s="38">
        <v>0</v>
      </c>
      <c r="K216" s="7"/>
    </row>
    <row r="217" spans="2:11" ht="21.75" customHeight="1">
      <c r="B217" s="6"/>
      <c r="C217" s="28"/>
      <c r="D217" s="24"/>
      <c r="E217" s="39"/>
      <c r="F217" s="40"/>
      <c r="G217" s="40"/>
      <c r="H217" s="27"/>
      <c r="I217" s="28"/>
      <c r="J217" s="38">
        <v>0</v>
      </c>
      <c r="K217" s="7"/>
    </row>
    <row r="218" spans="2:11" ht="21.75" customHeight="1">
      <c r="B218" s="6"/>
      <c r="C218" s="28"/>
      <c r="D218" s="24"/>
      <c r="E218" s="39"/>
      <c r="F218" s="40"/>
      <c r="G218" s="40"/>
      <c r="H218" s="27"/>
      <c r="I218" s="28"/>
      <c r="J218" s="38">
        <v>0</v>
      </c>
      <c r="K218" s="7"/>
    </row>
    <row r="219" spans="2:11" ht="21.75" customHeight="1">
      <c r="B219" s="6"/>
      <c r="C219" s="28"/>
      <c r="D219" s="24"/>
      <c r="E219" s="39"/>
      <c r="F219" s="40"/>
      <c r="G219" s="40"/>
      <c r="H219" s="27"/>
      <c r="I219" s="28"/>
      <c r="J219" s="38">
        <v>0</v>
      </c>
      <c r="K219" s="7"/>
    </row>
    <row r="220" spans="2:11" ht="21.75" customHeight="1">
      <c r="B220" s="6"/>
      <c r="C220" s="28"/>
      <c r="D220" s="24"/>
      <c r="E220" s="39"/>
      <c r="F220" s="40"/>
      <c r="G220" s="40"/>
      <c r="H220" s="27"/>
      <c r="I220" s="28"/>
      <c r="J220" s="38">
        <v>0</v>
      </c>
      <c r="K220" s="7"/>
    </row>
    <row r="221" spans="2:11" ht="21.75" customHeight="1">
      <c r="B221" s="6"/>
      <c r="C221" s="28"/>
      <c r="D221" s="24"/>
      <c r="E221" s="39"/>
      <c r="F221" s="40"/>
      <c r="G221" s="40"/>
      <c r="H221" s="27"/>
      <c r="I221" s="28"/>
      <c r="J221" s="38">
        <v>0</v>
      </c>
      <c r="K221" s="7"/>
    </row>
    <row r="222" spans="2:11" ht="21.75" customHeight="1">
      <c r="B222" s="6"/>
      <c r="C222" s="28"/>
      <c r="D222" s="24"/>
      <c r="E222" s="39"/>
      <c r="F222" s="40"/>
      <c r="G222" s="40"/>
      <c r="H222" s="27"/>
      <c r="I222" s="28"/>
      <c r="J222" s="38">
        <v>0</v>
      </c>
      <c r="K222" s="7"/>
    </row>
    <row r="223" spans="2:11" ht="21.75" customHeight="1">
      <c r="B223" s="6"/>
      <c r="C223" s="28"/>
      <c r="D223" s="24"/>
      <c r="E223" s="39"/>
      <c r="F223" s="40"/>
      <c r="G223" s="40"/>
      <c r="H223" s="27"/>
      <c r="I223" s="28"/>
      <c r="J223" s="38">
        <v>0</v>
      </c>
      <c r="K223" s="7"/>
    </row>
    <row r="224" spans="2:11" ht="21.75" customHeight="1">
      <c r="B224" s="6"/>
      <c r="C224" s="28"/>
      <c r="D224" s="24"/>
      <c r="E224" s="39"/>
      <c r="F224" s="40"/>
      <c r="G224" s="40"/>
      <c r="H224" s="27"/>
      <c r="I224" s="28"/>
      <c r="J224" s="38">
        <v>0</v>
      </c>
      <c r="K224" s="7"/>
    </row>
    <row r="225" spans="2:11" ht="21.75" customHeight="1">
      <c r="B225" s="6"/>
      <c r="C225" s="28"/>
      <c r="D225" s="24"/>
      <c r="E225" s="39"/>
      <c r="F225" s="40"/>
      <c r="G225" s="40"/>
      <c r="H225" s="27"/>
      <c r="I225" s="28"/>
      <c r="J225" s="38">
        <v>0</v>
      </c>
      <c r="K225" s="7"/>
    </row>
    <row r="226" spans="2:11" ht="21.75" customHeight="1">
      <c r="B226" s="6"/>
      <c r="C226" s="28"/>
      <c r="D226" s="24"/>
      <c r="E226" s="39"/>
      <c r="F226" s="40"/>
      <c r="G226" s="40"/>
      <c r="H226" s="27"/>
      <c r="I226" s="28"/>
      <c r="J226" s="38">
        <v>0</v>
      </c>
      <c r="K226" s="7"/>
    </row>
    <row r="227" spans="2:11" ht="21.75" customHeight="1">
      <c r="B227" s="6"/>
      <c r="C227" s="28"/>
      <c r="D227" s="24"/>
      <c r="E227" s="39"/>
      <c r="F227" s="40"/>
      <c r="G227" s="40"/>
      <c r="H227" s="27"/>
      <c r="I227" s="28"/>
      <c r="J227" s="38">
        <v>0</v>
      </c>
      <c r="K227" s="7"/>
    </row>
    <row r="228" spans="2:11" ht="21.75" customHeight="1">
      <c r="B228" s="6"/>
      <c r="C228" s="28"/>
      <c r="D228" s="24"/>
      <c r="E228" s="39"/>
      <c r="F228" s="40"/>
      <c r="G228" s="40"/>
      <c r="H228" s="27"/>
      <c r="I228" s="28"/>
      <c r="J228" s="38">
        <v>0</v>
      </c>
      <c r="K228" s="7"/>
    </row>
    <row r="229" spans="2:11" ht="21.75" customHeight="1">
      <c r="B229" s="6"/>
      <c r="C229" s="28"/>
      <c r="D229" s="24"/>
      <c r="E229" s="39"/>
      <c r="F229" s="40"/>
      <c r="G229" s="40"/>
      <c r="H229" s="27"/>
      <c r="I229" s="28"/>
      <c r="J229" s="38">
        <v>0</v>
      </c>
      <c r="K229" s="7"/>
    </row>
    <row r="230" spans="2:11" ht="21.75" customHeight="1">
      <c r="B230" s="6"/>
      <c r="C230" s="28"/>
      <c r="D230" s="24"/>
      <c r="E230" s="39"/>
      <c r="F230" s="40"/>
      <c r="G230" s="40"/>
      <c r="H230" s="27"/>
      <c r="I230" s="28"/>
      <c r="J230" s="38">
        <v>0</v>
      </c>
      <c r="K230" s="7"/>
    </row>
    <row r="231" spans="2:11" ht="21.75" customHeight="1">
      <c r="B231" s="6"/>
      <c r="C231" s="28"/>
      <c r="D231" s="24"/>
      <c r="E231" s="39"/>
      <c r="F231" s="40"/>
      <c r="G231" s="40"/>
      <c r="H231" s="27"/>
      <c r="I231" s="28"/>
      <c r="J231" s="38">
        <v>0</v>
      </c>
      <c r="K231" s="7"/>
    </row>
    <row r="232" spans="2:11" ht="21.75" customHeight="1">
      <c r="B232" s="6"/>
      <c r="C232" s="28"/>
      <c r="D232" s="24"/>
      <c r="E232" s="39"/>
      <c r="F232" s="40"/>
      <c r="G232" s="40"/>
      <c r="H232" s="27"/>
      <c r="I232" s="28"/>
      <c r="J232" s="38">
        <v>0</v>
      </c>
      <c r="K232" s="7"/>
    </row>
    <row r="233" spans="2:11" ht="21.75" customHeight="1">
      <c r="B233" s="6"/>
      <c r="C233" s="28"/>
      <c r="D233" s="24"/>
      <c r="E233" s="39"/>
      <c r="F233" s="40"/>
      <c r="G233" s="40"/>
      <c r="H233" s="27"/>
      <c r="I233" s="28"/>
      <c r="J233" s="38">
        <v>0</v>
      </c>
      <c r="K233" s="7"/>
    </row>
    <row r="234" spans="2:11" ht="21.75" customHeight="1">
      <c r="B234" s="6"/>
      <c r="C234" s="28"/>
      <c r="D234" s="24"/>
      <c r="E234" s="39"/>
      <c r="F234" s="40"/>
      <c r="G234" s="40"/>
      <c r="H234" s="27"/>
      <c r="I234" s="28"/>
      <c r="J234" s="38">
        <v>0</v>
      </c>
      <c r="K234" s="7"/>
    </row>
    <row r="235" spans="2:11" ht="21.75" customHeight="1">
      <c r="B235" s="6"/>
      <c r="C235" s="28"/>
      <c r="D235" s="24"/>
      <c r="E235" s="39"/>
      <c r="F235" s="40"/>
      <c r="G235" s="40"/>
      <c r="H235" s="27"/>
      <c r="I235" s="28"/>
      <c r="J235" s="38">
        <v>0</v>
      </c>
      <c r="K235" s="7"/>
    </row>
    <row r="236" spans="2:11" ht="21.75" customHeight="1">
      <c r="B236" s="6"/>
      <c r="C236" s="28"/>
      <c r="D236" s="24"/>
      <c r="E236" s="39"/>
      <c r="F236" s="40"/>
      <c r="G236" s="40"/>
      <c r="H236" s="27"/>
      <c r="I236" s="28"/>
      <c r="J236" s="38">
        <v>0</v>
      </c>
      <c r="K236" s="7"/>
    </row>
    <row r="237" spans="2:11" ht="21.75" customHeight="1">
      <c r="B237" s="6"/>
      <c r="C237" s="28"/>
      <c r="D237" s="24"/>
      <c r="E237" s="39"/>
      <c r="F237" s="40"/>
      <c r="G237" s="40"/>
      <c r="H237" s="27"/>
      <c r="I237" s="28"/>
      <c r="J237" s="38">
        <v>0</v>
      </c>
      <c r="K237" s="7"/>
    </row>
    <row r="238" spans="2:11" ht="21.75" customHeight="1">
      <c r="B238" s="6"/>
      <c r="C238" s="28"/>
      <c r="D238" s="24"/>
      <c r="E238" s="39"/>
      <c r="F238" s="40"/>
      <c r="G238" s="40"/>
      <c r="H238" s="27"/>
      <c r="I238" s="28"/>
      <c r="J238" s="38">
        <v>0</v>
      </c>
      <c r="K238" s="7"/>
    </row>
    <row r="239" spans="2:11" ht="21.75" customHeight="1">
      <c r="B239" s="6"/>
      <c r="C239" s="28"/>
      <c r="D239" s="24"/>
      <c r="E239" s="39"/>
      <c r="F239" s="40"/>
      <c r="G239" s="40"/>
      <c r="H239" s="27"/>
      <c r="I239" s="28"/>
      <c r="J239" s="38">
        <v>0</v>
      </c>
      <c r="K239" s="7"/>
    </row>
    <row r="240" spans="2:11" ht="21.75" customHeight="1">
      <c r="B240" s="6"/>
      <c r="C240" s="28"/>
      <c r="D240" s="24"/>
      <c r="E240" s="39"/>
      <c r="F240" s="40"/>
      <c r="G240" s="40"/>
      <c r="H240" s="27"/>
      <c r="I240" s="28"/>
      <c r="J240" s="38">
        <v>0</v>
      </c>
      <c r="K240" s="7"/>
    </row>
    <row r="241" spans="2:11" ht="21.75" customHeight="1">
      <c r="B241" s="6"/>
      <c r="C241" s="28"/>
      <c r="D241" s="24"/>
      <c r="E241" s="39"/>
      <c r="F241" s="40"/>
      <c r="G241" s="40"/>
      <c r="H241" s="27"/>
      <c r="I241" s="28"/>
      <c r="J241" s="38">
        <v>0</v>
      </c>
      <c r="K241" s="7"/>
    </row>
    <row r="242" spans="2:11" ht="21.75" customHeight="1">
      <c r="B242" s="6"/>
      <c r="C242" s="28"/>
      <c r="D242" s="24"/>
      <c r="E242" s="39"/>
      <c r="F242" s="40"/>
      <c r="G242" s="40"/>
      <c r="H242" s="27"/>
      <c r="I242" s="28"/>
      <c r="J242" s="38">
        <v>0</v>
      </c>
      <c r="K242" s="7"/>
    </row>
    <row r="243" spans="2:11" ht="21.75" customHeight="1">
      <c r="B243" s="6"/>
      <c r="C243" s="28"/>
      <c r="D243" s="24"/>
      <c r="E243" s="39"/>
      <c r="F243" s="40"/>
      <c r="G243" s="40"/>
      <c r="H243" s="27"/>
      <c r="I243" s="28"/>
      <c r="J243" s="38">
        <v>0</v>
      </c>
      <c r="K243" s="7"/>
    </row>
    <row r="244" spans="2:11" ht="21.75" customHeight="1">
      <c r="B244" s="6"/>
      <c r="C244" s="28"/>
      <c r="D244" s="24"/>
      <c r="E244" s="39"/>
      <c r="F244" s="40"/>
      <c r="G244" s="40"/>
      <c r="H244" s="27"/>
      <c r="I244" s="28"/>
      <c r="J244" s="38">
        <v>0</v>
      </c>
      <c r="K244" s="7"/>
    </row>
    <row r="245" spans="2:11" ht="21.75" customHeight="1">
      <c r="B245" s="6"/>
      <c r="C245" s="28"/>
      <c r="D245" s="24"/>
      <c r="E245" s="39"/>
      <c r="F245" s="40"/>
      <c r="G245" s="40"/>
      <c r="H245" s="27"/>
      <c r="I245" s="28"/>
      <c r="J245" s="38">
        <v>0</v>
      </c>
      <c r="K245" s="7"/>
    </row>
    <row r="246" spans="2:11" ht="21.75" customHeight="1">
      <c r="B246" s="6"/>
      <c r="C246" s="28"/>
      <c r="D246" s="24"/>
      <c r="E246" s="39"/>
      <c r="F246" s="40"/>
      <c r="G246" s="40"/>
      <c r="H246" s="27"/>
      <c r="I246" s="28"/>
      <c r="J246" s="38">
        <v>0</v>
      </c>
      <c r="K246" s="7"/>
    </row>
    <row r="247" spans="2:11" ht="21.75" customHeight="1">
      <c r="B247" s="6"/>
      <c r="C247" s="28"/>
      <c r="D247" s="24"/>
      <c r="E247" s="39"/>
      <c r="F247" s="40"/>
      <c r="G247" s="40"/>
      <c r="H247" s="27"/>
      <c r="I247" s="28"/>
      <c r="J247" s="38">
        <v>0</v>
      </c>
      <c r="K247" s="7"/>
    </row>
    <row r="248" spans="2:11" ht="21.75" customHeight="1">
      <c r="B248" s="6"/>
      <c r="C248" s="28"/>
      <c r="D248" s="24"/>
      <c r="E248" s="39"/>
      <c r="F248" s="40"/>
      <c r="G248" s="40"/>
      <c r="H248" s="27"/>
      <c r="I248" s="28"/>
      <c r="J248" s="38">
        <v>0</v>
      </c>
      <c r="K248" s="7"/>
    </row>
    <row r="249" spans="2:11" ht="21.75" customHeight="1">
      <c r="B249" s="6"/>
      <c r="C249" s="28"/>
      <c r="D249" s="24"/>
      <c r="E249" s="39"/>
      <c r="F249" s="40"/>
      <c r="G249" s="40"/>
      <c r="H249" s="27"/>
      <c r="I249" s="28"/>
      <c r="J249" s="38">
        <v>0</v>
      </c>
      <c r="K249" s="7"/>
    </row>
    <row r="250" spans="2:11" ht="21.75" customHeight="1">
      <c r="B250" s="6"/>
      <c r="C250" s="28"/>
      <c r="D250" s="24"/>
      <c r="E250" s="39"/>
      <c r="F250" s="40"/>
      <c r="G250" s="40"/>
      <c r="H250" s="27"/>
      <c r="I250" s="28"/>
      <c r="J250" s="38">
        <v>0</v>
      </c>
      <c r="K250" s="7"/>
    </row>
    <row r="251" spans="2:11" ht="21.75" customHeight="1">
      <c r="B251" s="6"/>
      <c r="C251" s="28"/>
      <c r="D251" s="24"/>
      <c r="E251" s="39"/>
      <c r="F251" s="40"/>
      <c r="G251" s="40"/>
      <c r="H251" s="27"/>
      <c r="I251" s="28"/>
      <c r="J251" s="38">
        <v>0</v>
      </c>
      <c r="K251" s="7"/>
    </row>
    <row r="252" spans="2:11" ht="21.75" customHeight="1">
      <c r="B252" s="6"/>
      <c r="C252" s="28"/>
      <c r="D252" s="24"/>
      <c r="E252" s="39"/>
      <c r="F252" s="40"/>
      <c r="G252" s="40"/>
      <c r="H252" s="27"/>
      <c r="I252" s="28"/>
      <c r="J252" s="38">
        <v>0</v>
      </c>
      <c r="K252" s="7"/>
    </row>
    <row r="253" spans="2:11" ht="21.75" customHeight="1">
      <c r="B253" s="6"/>
      <c r="C253" s="28"/>
      <c r="D253" s="24"/>
      <c r="E253" s="39"/>
      <c r="F253" s="40"/>
      <c r="G253" s="40"/>
      <c r="H253" s="27"/>
      <c r="I253" s="28"/>
      <c r="J253" s="38">
        <v>0</v>
      </c>
      <c r="K253" s="7"/>
    </row>
    <row r="254" spans="2:11" ht="21.75" customHeight="1">
      <c r="B254" s="6"/>
      <c r="C254" s="28"/>
      <c r="D254" s="24"/>
      <c r="E254" s="39"/>
      <c r="F254" s="40"/>
      <c r="G254" s="40"/>
      <c r="H254" s="27"/>
      <c r="I254" s="28"/>
      <c r="J254" s="38">
        <v>0</v>
      </c>
      <c r="K254" s="7"/>
    </row>
    <row r="255" spans="2:11" ht="21.75" customHeight="1">
      <c r="B255" s="6"/>
      <c r="C255" s="28"/>
      <c r="D255" s="24"/>
      <c r="E255" s="39"/>
      <c r="F255" s="40"/>
      <c r="G255" s="40"/>
      <c r="H255" s="27"/>
      <c r="I255" s="28"/>
      <c r="J255" s="38">
        <v>0</v>
      </c>
      <c r="K255" s="7"/>
    </row>
    <row r="256" spans="2:11" ht="21.75" customHeight="1">
      <c r="B256" s="6"/>
      <c r="C256" s="28"/>
      <c r="D256" s="24"/>
      <c r="E256" s="39"/>
      <c r="F256" s="40"/>
      <c r="G256" s="40"/>
      <c r="H256" s="27"/>
      <c r="I256" s="28"/>
      <c r="J256" s="38">
        <v>0</v>
      </c>
      <c r="K256" s="7"/>
    </row>
    <row r="257" spans="2:11" ht="21.75" customHeight="1">
      <c r="B257" s="6"/>
      <c r="C257" s="28"/>
      <c r="D257" s="24"/>
      <c r="E257" s="39"/>
      <c r="F257" s="40"/>
      <c r="G257" s="40"/>
      <c r="H257" s="27"/>
      <c r="I257" s="28"/>
      <c r="J257" s="38">
        <v>0</v>
      </c>
      <c r="K257" s="7"/>
    </row>
    <row r="258" spans="2:11" ht="21.75" customHeight="1">
      <c r="B258" s="6"/>
      <c r="C258" s="28"/>
      <c r="D258" s="24"/>
      <c r="E258" s="39"/>
      <c r="F258" s="40"/>
      <c r="G258" s="40"/>
      <c r="H258" s="27"/>
      <c r="I258" s="28"/>
      <c r="J258" s="38">
        <v>0</v>
      </c>
      <c r="K258" s="7"/>
    </row>
    <row r="259" spans="2:11" ht="21.75" customHeight="1">
      <c r="B259" s="6"/>
      <c r="C259" s="28"/>
      <c r="D259" s="24"/>
      <c r="E259" s="39"/>
      <c r="F259" s="40"/>
      <c r="G259" s="40"/>
      <c r="H259" s="27"/>
      <c r="I259" s="28"/>
      <c r="J259" s="38">
        <v>0</v>
      </c>
      <c r="K259" s="7"/>
    </row>
    <row r="260" spans="2:11" ht="21.75" customHeight="1">
      <c r="B260" s="6"/>
      <c r="C260" s="28"/>
      <c r="D260" s="24"/>
      <c r="E260" s="39"/>
      <c r="F260" s="40"/>
      <c r="G260" s="40"/>
      <c r="H260" s="27"/>
      <c r="I260" s="28"/>
      <c r="J260" s="38">
        <v>0</v>
      </c>
      <c r="K260" s="7"/>
    </row>
    <row r="261" spans="2:11" ht="21.75" customHeight="1">
      <c r="B261" s="6"/>
      <c r="C261" s="28"/>
      <c r="D261" s="24"/>
      <c r="E261" s="39"/>
      <c r="F261" s="40"/>
      <c r="G261" s="40"/>
      <c r="H261" s="27"/>
      <c r="I261" s="28"/>
      <c r="J261" s="38">
        <v>0</v>
      </c>
      <c r="K261" s="7"/>
    </row>
    <row r="262" spans="2:11" ht="21.75" customHeight="1">
      <c r="B262" s="6"/>
      <c r="C262" s="28"/>
      <c r="D262" s="24"/>
      <c r="E262" s="39"/>
      <c r="F262" s="40"/>
      <c r="G262" s="40"/>
      <c r="H262" s="27"/>
      <c r="I262" s="28"/>
      <c r="J262" s="38">
        <v>0</v>
      </c>
      <c r="K262" s="7"/>
    </row>
    <row r="263" spans="2:11" ht="21.75" customHeight="1">
      <c r="B263" s="6"/>
      <c r="C263" s="28"/>
      <c r="D263" s="24"/>
      <c r="E263" s="39"/>
      <c r="F263" s="40"/>
      <c r="G263" s="40"/>
      <c r="H263" s="27"/>
      <c r="I263" s="28"/>
      <c r="J263" s="38">
        <v>0</v>
      </c>
      <c r="K263" s="7"/>
    </row>
    <row r="264" spans="2:11" ht="21.75" customHeight="1">
      <c r="B264" s="6"/>
      <c r="C264" s="28"/>
      <c r="D264" s="24"/>
      <c r="E264" s="39"/>
      <c r="F264" s="40"/>
      <c r="G264" s="40"/>
      <c r="H264" s="27"/>
      <c r="I264" s="28"/>
      <c r="J264" s="38">
        <v>0</v>
      </c>
      <c r="K264" s="7"/>
    </row>
    <row r="265" spans="2:11" ht="21.75" customHeight="1">
      <c r="B265" s="6"/>
      <c r="C265" s="28"/>
      <c r="D265" s="24"/>
      <c r="E265" s="39"/>
      <c r="F265" s="40"/>
      <c r="G265" s="40"/>
      <c r="H265" s="27"/>
      <c r="I265" s="28"/>
      <c r="J265" s="38">
        <v>0</v>
      </c>
      <c r="K265" s="7"/>
    </row>
    <row r="266" spans="2:11" ht="21.75" customHeight="1">
      <c r="B266" s="6"/>
      <c r="C266" s="28"/>
      <c r="D266" s="24"/>
      <c r="E266" s="39"/>
      <c r="F266" s="40"/>
      <c r="G266" s="40"/>
      <c r="H266" s="27"/>
      <c r="I266" s="28"/>
      <c r="J266" s="38">
        <v>0</v>
      </c>
      <c r="K266" s="7"/>
    </row>
    <row r="267" spans="2:11" ht="21.75" customHeight="1">
      <c r="B267" s="6"/>
      <c r="C267" s="28"/>
      <c r="D267" s="24"/>
      <c r="E267" s="39"/>
      <c r="F267" s="40"/>
      <c r="G267" s="40"/>
      <c r="H267" s="27"/>
      <c r="I267" s="28"/>
      <c r="J267" s="38">
        <v>0</v>
      </c>
      <c r="K267" s="7"/>
    </row>
    <row r="268" spans="2:11" ht="21.75" customHeight="1">
      <c r="B268" s="6"/>
      <c r="C268" s="28"/>
      <c r="D268" s="24"/>
      <c r="E268" s="39"/>
      <c r="F268" s="40"/>
      <c r="G268" s="40"/>
      <c r="H268" s="27"/>
      <c r="I268" s="28"/>
      <c r="J268" s="38">
        <v>0</v>
      </c>
      <c r="K268" s="7"/>
    </row>
    <row r="269" spans="2:11" ht="21.75" customHeight="1">
      <c r="B269" s="6"/>
      <c r="C269" s="28"/>
      <c r="D269" s="24"/>
      <c r="E269" s="39"/>
      <c r="F269" s="40"/>
      <c r="G269" s="40"/>
      <c r="H269" s="27"/>
      <c r="I269" s="28"/>
      <c r="J269" s="38">
        <v>0</v>
      </c>
      <c r="K269" s="7"/>
    </row>
    <row r="270" spans="2:11" ht="21.75" customHeight="1">
      <c r="B270" s="6"/>
      <c r="C270" s="28"/>
      <c r="D270" s="24"/>
      <c r="E270" s="39"/>
      <c r="F270" s="40"/>
      <c r="G270" s="40"/>
      <c r="H270" s="27"/>
      <c r="I270" s="28"/>
      <c r="J270" s="38">
        <v>0</v>
      </c>
      <c r="K270" s="7"/>
    </row>
    <row r="271" spans="2:11" ht="21.75" customHeight="1">
      <c r="B271" s="6"/>
      <c r="C271" s="28"/>
      <c r="D271" s="24"/>
      <c r="E271" s="39"/>
      <c r="F271" s="40"/>
      <c r="G271" s="40"/>
      <c r="H271" s="27"/>
      <c r="I271" s="28"/>
      <c r="J271" s="38">
        <v>0</v>
      </c>
      <c r="K271" s="7"/>
    </row>
    <row r="272" spans="2:11" ht="21.75" customHeight="1">
      <c r="B272" s="6"/>
      <c r="C272" s="28"/>
      <c r="D272" s="24"/>
      <c r="E272" s="39"/>
      <c r="F272" s="40"/>
      <c r="G272" s="40"/>
      <c r="H272" s="27"/>
      <c r="I272" s="28"/>
      <c r="J272" s="38">
        <v>0</v>
      </c>
      <c r="K272" s="7"/>
    </row>
    <row r="273" spans="2:11" ht="21.75" customHeight="1">
      <c r="B273" s="6"/>
      <c r="C273" s="28"/>
      <c r="D273" s="24"/>
      <c r="E273" s="39"/>
      <c r="F273" s="40"/>
      <c r="G273" s="40"/>
      <c r="H273" s="27"/>
      <c r="I273" s="28"/>
      <c r="J273" s="38">
        <v>0</v>
      </c>
      <c r="K273" s="7"/>
    </row>
    <row r="274" spans="2:11" ht="21.75" customHeight="1">
      <c r="B274" s="6"/>
      <c r="C274" s="28"/>
      <c r="D274" s="24"/>
      <c r="E274" s="39"/>
      <c r="F274" s="40"/>
      <c r="G274" s="40"/>
      <c r="H274" s="27"/>
      <c r="I274" s="28"/>
      <c r="J274" s="38">
        <v>0</v>
      </c>
      <c r="K274" s="7"/>
    </row>
    <row r="275" spans="2:11" ht="21.75" customHeight="1">
      <c r="B275" s="6"/>
      <c r="C275" s="28"/>
      <c r="D275" s="24"/>
      <c r="E275" s="39"/>
      <c r="F275" s="40"/>
      <c r="G275" s="40"/>
      <c r="H275" s="27"/>
      <c r="I275" s="28"/>
      <c r="J275" s="38">
        <v>0</v>
      </c>
      <c r="K275" s="7"/>
    </row>
    <row r="276" spans="2:11" ht="21.75" customHeight="1">
      <c r="B276" s="6"/>
      <c r="C276" s="28"/>
      <c r="D276" s="24"/>
      <c r="E276" s="39"/>
      <c r="F276" s="40"/>
      <c r="G276" s="40"/>
      <c r="H276" s="27"/>
      <c r="I276" s="28"/>
      <c r="J276" s="38">
        <v>0</v>
      </c>
      <c r="K276" s="7"/>
    </row>
    <row r="277" spans="2:11" ht="21.75" customHeight="1">
      <c r="B277" s="6"/>
      <c r="C277" s="28"/>
      <c r="D277" s="24"/>
      <c r="E277" s="39"/>
      <c r="F277" s="40"/>
      <c r="G277" s="40"/>
      <c r="H277" s="27"/>
      <c r="I277" s="28"/>
      <c r="J277" s="38">
        <v>0</v>
      </c>
      <c r="K277" s="7"/>
    </row>
    <row r="278" spans="2:11" ht="21.75" customHeight="1">
      <c r="B278" s="6"/>
      <c r="C278" s="28"/>
      <c r="D278" s="24"/>
      <c r="E278" s="39"/>
      <c r="F278" s="40"/>
      <c r="G278" s="40"/>
      <c r="H278" s="27"/>
      <c r="I278" s="28"/>
      <c r="J278" s="38">
        <v>0</v>
      </c>
      <c r="K278" s="7"/>
    </row>
    <row r="279" spans="2:11" ht="21.75" customHeight="1">
      <c r="B279" s="6"/>
      <c r="C279" s="28"/>
      <c r="D279" s="24"/>
      <c r="E279" s="39"/>
      <c r="F279" s="40"/>
      <c r="G279" s="40"/>
      <c r="H279" s="27"/>
      <c r="I279" s="28"/>
      <c r="J279" s="38">
        <v>0</v>
      </c>
      <c r="K279" s="7"/>
    </row>
    <row r="280" spans="2:11" ht="21.75" customHeight="1">
      <c r="B280" s="6"/>
      <c r="C280" s="28"/>
      <c r="D280" s="24"/>
      <c r="E280" s="39"/>
      <c r="F280" s="40"/>
      <c r="G280" s="40"/>
      <c r="H280" s="27"/>
      <c r="I280" s="28"/>
      <c r="J280" s="38">
        <v>0</v>
      </c>
      <c r="K280" s="7"/>
    </row>
    <row r="281" spans="2:11" ht="21.75" customHeight="1">
      <c r="B281" s="6"/>
      <c r="C281" s="28"/>
      <c r="D281" s="24"/>
      <c r="E281" s="39"/>
      <c r="F281" s="40"/>
      <c r="G281" s="40"/>
      <c r="H281" s="27"/>
      <c r="I281" s="28"/>
      <c r="J281" s="38">
        <v>0</v>
      </c>
      <c r="K281" s="7"/>
    </row>
    <row r="282" spans="2:11" ht="21.75" customHeight="1">
      <c r="B282" s="6"/>
      <c r="C282" s="28"/>
      <c r="D282" s="24"/>
      <c r="E282" s="39"/>
      <c r="F282" s="40"/>
      <c r="G282" s="40"/>
      <c r="H282" s="27"/>
      <c r="I282" s="28"/>
      <c r="J282" s="38">
        <v>0</v>
      </c>
      <c r="K282" s="7"/>
    </row>
    <row r="283" spans="2:11" ht="21.75" customHeight="1">
      <c r="B283" s="6"/>
      <c r="C283" s="28"/>
      <c r="D283" s="24"/>
      <c r="E283" s="39"/>
      <c r="F283" s="40"/>
      <c r="G283" s="40"/>
      <c r="H283" s="27"/>
      <c r="I283" s="28"/>
      <c r="J283" s="38">
        <v>0</v>
      </c>
      <c r="K283" s="7"/>
    </row>
    <row r="284" spans="2:11" ht="21.75" customHeight="1">
      <c r="B284" s="6"/>
      <c r="C284" s="28"/>
      <c r="D284" s="24"/>
      <c r="E284" s="39"/>
      <c r="F284" s="40"/>
      <c r="G284" s="40"/>
      <c r="H284" s="27"/>
      <c r="I284" s="28"/>
      <c r="J284" s="38">
        <v>0</v>
      </c>
      <c r="K284" s="7"/>
    </row>
    <row r="285" spans="2:11" ht="21.75" customHeight="1">
      <c r="B285" s="6"/>
      <c r="C285" s="28"/>
      <c r="D285" s="24"/>
      <c r="E285" s="39"/>
      <c r="F285" s="40"/>
      <c r="G285" s="40"/>
      <c r="H285" s="27"/>
      <c r="I285" s="28"/>
      <c r="J285" s="38">
        <v>0</v>
      </c>
      <c r="K285" s="7"/>
    </row>
    <row r="286" spans="2:11" ht="21.75" customHeight="1">
      <c r="B286" s="6"/>
      <c r="C286" s="28"/>
      <c r="D286" s="24"/>
      <c r="E286" s="39"/>
      <c r="F286" s="40"/>
      <c r="G286" s="40"/>
      <c r="H286" s="27"/>
      <c r="I286" s="28"/>
      <c r="J286" s="38">
        <v>0</v>
      </c>
      <c r="K286" s="7"/>
    </row>
    <row r="287" spans="2:11" ht="21.75" customHeight="1">
      <c r="B287" s="6"/>
      <c r="C287" s="28"/>
      <c r="D287" s="24"/>
      <c r="E287" s="39"/>
      <c r="F287" s="40"/>
      <c r="G287" s="40"/>
      <c r="H287" s="27"/>
      <c r="I287" s="28"/>
      <c r="J287" s="38">
        <v>0</v>
      </c>
      <c r="K287" s="7"/>
    </row>
    <row r="288" spans="2:11" ht="21.75" customHeight="1">
      <c r="B288" s="6"/>
      <c r="C288" s="28"/>
      <c r="D288" s="24"/>
      <c r="E288" s="39"/>
      <c r="F288" s="40"/>
      <c r="G288" s="40"/>
      <c r="H288" s="27"/>
      <c r="I288" s="28"/>
      <c r="J288" s="38">
        <v>0</v>
      </c>
      <c r="K288" s="7"/>
    </row>
    <row r="289" spans="2:11" ht="21.75" customHeight="1">
      <c r="B289" s="6"/>
      <c r="C289" s="28"/>
      <c r="D289" s="24"/>
      <c r="E289" s="39"/>
      <c r="F289" s="40"/>
      <c r="G289" s="40"/>
      <c r="H289" s="27"/>
      <c r="I289" s="28"/>
      <c r="J289" s="38">
        <v>0</v>
      </c>
      <c r="K289" s="7"/>
    </row>
    <row r="290" spans="2:11" ht="21.75" customHeight="1">
      <c r="B290" s="6"/>
      <c r="C290" s="28"/>
      <c r="D290" s="24"/>
      <c r="E290" s="39"/>
      <c r="F290" s="40"/>
      <c r="G290" s="40"/>
      <c r="H290" s="27"/>
      <c r="I290" s="28"/>
      <c r="J290" s="38">
        <v>0</v>
      </c>
      <c r="K290" s="7"/>
    </row>
    <row r="291" spans="2:11" ht="21.75" customHeight="1">
      <c r="B291" s="6"/>
      <c r="C291" s="28"/>
      <c r="D291" s="24"/>
      <c r="E291" s="39"/>
      <c r="F291" s="40"/>
      <c r="G291" s="40"/>
      <c r="H291" s="27"/>
      <c r="I291" s="28"/>
      <c r="J291" s="38">
        <v>0</v>
      </c>
      <c r="K291" s="7"/>
    </row>
    <row r="292" spans="2:11" ht="21.75" customHeight="1">
      <c r="B292" s="6"/>
      <c r="C292" s="28"/>
      <c r="D292" s="24"/>
      <c r="E292" s="39"/>
      <c r="F292" s="40"/>
      <c r="G292" s="40"/>
      <c r="H292" s="27"/>
      <c r="I292" s="28"/>
      <c r="J292" s="38">
        <v>0</v>
      </c>
      <c r="K292" s="7"/>
    </row>
    <row r="293" spans="2:11" ht="21.75" customHeight="1">
      <c r="B293" s="6"/>
      <c r="C293" s="28"/>
      <c r="D293" s="24"/>
      <c r="E293" s="39"/>
      <c r="F293" s="40"/>
      <c r="G293" s="40"/>
      <c r="H293" s="27"/>
      <c r="I293" s="28"/>
      <c r="J293" s="38">
        <v>0</v>
      </c>
      <c r="K293" s="7"/>
    </row>
    <row r="294" spans="2:11" ht="21.75" customHeight="1">
      <c r="B294" s="6"/>
      <c r="C294" s="28"/>
      <c r="D294" s="24"/>
      <c r="E294" s="39"/>
      <c r="F294" s="40"/>
      <c r="G294" s="40"/>
      <c r="H294" s="27"/>
      <c r="I294" s="28"/>
      <c r="J294" s="38">
        <v>0</v>
      </c>
      <c r="K294" s="7"/>
    </row>
    <row r="295" spans="2:11" ht="21.75" customHeight="1">
      <c r="B295" s="6"/>
      <c r="C295" s="28"/>
      <c r="D295" s="24"/>
      <c r="E295" s="39"/>
      <c r="F295" s="40"/>
      <c r="G295" s="40"/>
      <c r="H295" s="27"/>
      <c r="I295" s="28"/>
      <c r="J295" s="38">
        <v>0</v>
      </c>
      <c r="K295" s="7"/>
    </row>
    <row r="296" spans="2:11" ht="21.75" customHeight="1">
      <c r="B296" s="6"/>
      <c r="C296" s="28"/>
      <c r="D296" s="24"/>
      <c r="E296" s="39"/>
      <c r="F296" s="40"/>
      <c r="G296" s="40"/>
      <c r="H296" s="27"/>
      <c r="I296" s="28"/>
      <c r="J296" s="38">
        <v>0</v>
      </c>
      <c r="K296" s="7"/>
    </row>
    <row r="297" spans="2:11" ht="21.75" customHeight="1">
      <c r="B297" s="6"/>
      <c r="C297" s="28"/>
      <c r="D297" s="24"/>
      <c r="E297" s="39"/>
      <c r="F297" s="40"/>
      <c r="G297" s="40"/>
      <c r="H297" s="27"/>
      <c r="I297" s="28"/>
      <c r="J297" s="38">
        <v>0</v>
      </c>
      <c r="K297" s="7"/>
    </row>
    <row r="298" spans="2:11" ht="21.75" customHeight="1">
      <c r="B298" s="6"/>
      <c r="C298" s="28"/>
      <c r="D298" s="24"/>
      <c r="E298" s="39"/>
      <c r="F298" s="40"/>
      <c r="G298" s="40"/>
      <c r="H298" s="27"/>
      <c r="I298" s="28"/>
      <c r="J298" s="38">
        <v>0</v>
      </c>
      <c r="K298" s="7"/>
    </row>
    <row r="299" spans="2:11" ht="21.75" customHeight="1">
      <c r="B299" s="6"/>
      <c r="C299" s="28"/>
      <c r="D299" s="24"/>
      <c r="E299" s="39"/>
      <c r="F299" s="40"/>
      <c r="G299" s="40"/>
      <c r="H299" s="27"/>
      <c r="I299" s="28"/>
      <c r="J299" s="38">
        <v>0</v>
      </c>
      <c r="K299" s="7"/>
    </row>
    <row r="300" spans="2:11" ht="21.75" customHeight="1">
      <c r="B300" s="6"/>
      <c r="C300" s="28"/>
      <c r="D300" s="24"/>
      <c r="E300" s="39"/>
      <c r="F300" s="40"/>
      <c r="G300" s="40"/>
      <c r="H300" s="27"/>
      <c r="I300" s="28"/>
      <c r="J300" s="38">
        <v>0</v>
      </c>
      <c r="K300" s="7"/>
    </row>
    <row r="301" spans="2:11" ht="21.75" customHeight="1">
      <c r="B301" s="6"/>
      <c r="C301" s="28"/>
      <c r="D301" s="24"/>
      <c r="E301" s="39"/>
      <c r="F301" s="40"/>
      <c r="G301" s="40"/>
      <c r="H301" s="27"/>
      <c r="I301" s="28"/>
      <c r="J301" s="38">
        <v>0</v>
      </c>
      <c r="K301" s="7"/>
    </row>
    <row r="302" spans="2:11" ht="12" customHeight="1">
      <c r="B302" s="6"/>
      <c r="C302" s="29"/>
      <c r="D302" s="25"/>
      <c r="E302" s="41"/>
      <c r="F302" s="42"/>
      <c r="G302" s="42"/>
      <c r="H302" s="43"/>
      <c r="I302" s="29"/>
      <c r="J302" s="44">
        <v>0</v>
      </c>
      <c r="K302" s="7"/>
    </row>
    <row r="303" spans="2:11" ht="12" customHeight="1" thickBot="1">
      <c r="B303" s="9"/>
      <c r="C303" s="16"/>
      <c r="D303" s="16"/>
      <c r="E303" s="16"/>
      <c r="F303" s="16"/>
      <c r="G303" s="16"/>
      <c r="H303" s="16"/>
      <c r="I303" s="16"/>
      <c r="J303" s="16"/>
      <c r="K303" s="11"/>
    </row>
  </sheetData>
  <sheetProtection/>
  <mergeCells count="15">
    <mergeCell ref="N25:AE29"/>
    <mergeCell ref="B1:K1"/>
    <mergeCell ref="N9:AE10"/>
    <mergeCell ref="N18:AE24"/>
    <mergeCell ref="C4:E4"/>
    <mergeCell ref="C5:E5"/>
    <mergeCell ref="C7:J7"/>
    <mergeCell ref="I9:I10"/>
    <mergeCell ref="J9:J10"/>
    <mergeCell ref="H9:H10"/>
    <mergeCell ref="F9:G9"/>
    <mergeCell ref="C9:C10"/>
    <mergeCell ref="D9:D10"/>
    <mergeCell ref="E9:E10"/>
    <mergeCell ref="N12:AE17"/>
  </mergeCells>
  <dataValidations count="1">
    <dataValidation type="list" allowBlank="1" showInputMessage="1" showErrorMessage="1" sqref="H12:H302">
      <formula1>$N$2:$N$3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1.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.7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2.2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.7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.7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F41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5" width="12.75390625" style="1" customWidth="1"/>
    <col min="6" max="16384" width="2.75390625" style="1" customWidth="1"/>
  </cols>
  <sheetData>
    <row r="1" ht="12" customHeight="1" thickBot="1"/>
    <row r="2" spans="2:6" ht="12" customHeight="1">
      <c r="B2" s="3"/>
      <c r="C2" s="4"/>
      <c r="D2" s="4"/>
      <c r="E2" s="4"/>
      <c r="F2" s="5"/>
    </row>
    <row r="3" spans="2:6" ht="26.25" customHeight="1">
      <c r="B3" s="6"/>
      <c r="C3" s="128" t="s">
        <v>43</v>
      </c>
      <c r="D3" s="128"/>
      <c r="E3" s="128"/>
      <c r="F3" s="7"/>
    </row>
    <row r="4" spans="2:6" ht="12" customHeight="1">
      <c r="B4" s="6"/>
      <c r="C4" s="2"/>
      <c r="D4" s="2"/>
      <c r="E4" s="8"/>
      <c r="F4" s="7"/>
    </row>
    <row r="5" spans="1:6" ht="44.25" customHeight="1">
      <c r="A5" s="69"/>
      <c r="B5" s="6"/>
      <c r="C5" s="12" t="s">
        <v>3</v>
      </c>
      <c r="D5" s="12" t="s">
        <v>81</v>
      </c>
      <c r="E5" s="13" t="s">
        <v>4</v>
      </c>
      <c r="F5" s="7"/>
    </row>
    <row r="6" spans="1:6" ht="12" customHeight="1">
      <c r="A6" s="69"/>
      <c r="B6" s="70" t="str">
        <f aca="true" t="shared" si="0" ref="B6:B13">CONCATENATE(D6,C6)</f>
        <v>Ноябрь2019</v>
      </c>
      <c r="C6" s="80">
        <v>2019</v>
      </c>
      <c r="D6" s="81" t="s">
        <v>5</v>
      </c>
      <c r="E6" s="82">
        <v>0</v>
      </c>
      <c r="F6" s="7"/>
    </row>
    <row r="7" spans="1:6" ht="12" customHeight="1">
      <c r="A7" s="69"/>
      <c r="B7" s="70" t="str">
        <f t="shared" si="0"/>
        <v>Октябрь2019</v>
      </c>
      <c r="C7" s="83">
        <v>2019</v>
      </c>
      <c r="D7" s="84" t="s">
        <v>6</v>
      </c>
      <c r="E7" s="85">
        <v>0</v>
      </c>
      <c r="F7" s="7"/>
    </row>
    <row r="8" spans="1:6" ht="12" customHeight="1">
      <c r="A8" s="69"/>
      <c r="B8" s="70" t="str">
        <f t="shared" si="0"/>
        <v>Сентябрь2019</v>
      </c>
      <c r="C8" s="83">
        <v>2019</v>
      </c>
      <c r="D8" s="84" t="s">
        <v>7</v>
      </c>
      <c r="E8" s="85">
        <v>0</v>
      </c>
      <c r="F8" s="7"/>
    </row>
    <row r="9" spans="1:6" ht="12" customHeight="1">
      <c r="A9" s="69"/>
      <c r="B9" s="70" t="str">
        <f t="shared" si="0"/>
        <v>Август2019</v>
      </c>
      <c r="C9" s="83">
        <v>2019</v>
      </c>
      <c r="D9" s="84" t="s">
        <v>8</v>
      </c>
      <c r="E9" s="85">
        <v>0</v>
      </c>
      <c r="F9" s="7"/>
    </row>
    <row r="10" spans="1:6" ht="12" customHeight="1">
      <c r="A10" s="69"/>
      <c r="B10" s="70" t="str">
        <f t="shared" si="0"/>
        <v>Июль2019</v>
      </c>
      <c r="C10" s="83">
        <v>2019</v>
      </c>
      <c r="D10" s="86" t="s">
        <v>9</v>
      </c>
      <c r="E10" s="85">
        <v>0</v>
      </c>
      <c r="F10" s="7"/>
    </row>
    <row r="11" spans="1:6" ht="12" customHeight="1">
      <c r="A11" s="69"/>
      <c r="B11" s="70" t="str">
        <f t="shared" si="0"/>
        <v>Июнь2019</v>
      </c>
      <c r="C11" s="83">
        <v>2019</v>
      </c>
      <c r="D11" s="86" t="s">
        <v>10</v>
      </c>
      <c r="E11" s="85">
        <v>0</v>
      </c>
      <c r="F11" s="7"/>
    </row>
    <row r="12" spans="1:6" ht="12" customHeight="1">
      <c r="A12" s="69"/>
      <c r="B12" s="70" t="str">
        <f t="shared" si="0"/>
        <v>Май2019</v>
      </c>
      <c r="C12" s="83">
        <v>2019</v>
      </c>
      <c r="D12" s="86" t="s">
        <v>11</v>
      </c>
      <c r="E12" s="85">
        <v>0</v>
      </c>
      <c r="F12" s="7"/>
    </row>
    <row r="13" spans="1:6" ht="12" customHeight="1">
      <c r="A13" s="69"/>
      <c r="B13" s="70" t="str">
        <f t="shared" si="0"/>
        <v>Апрель2019</v>
      </c>
      <c r="C13" s="83">
        <v>2019</v>
      </c>
      <c r="D13" s="87" t="s">
        <v>12</v>
      </c>
      <c r="E13" s="85">
        <v>0</v>
      </c>
      <c r="F13" s="7"/>
    </row>
    <row r="14" spans="1:6" ht="12" customHeight="1">
      <c r="A14" s="69"/>
      <c r="B14" s="70" t="str">
        <f aca="true" t="shared" si="1" ref="B14:B28">CONCATENATE(D14,C14)</f>
        <v>Март2019</v>
      </c>
      <c r="C14" s="83">
        <v>2019</v>
      </c>
      <c r="D14" s="86" t="s">
        <v>13</v>
      </c>
      <c r="E14" s="85">
        <v>0</v>
      </c>
      <c r="F14" s="7"/>
    </row>
    <row r="15" spans="1:6" ht="12" customHeight="1">
      <c r="A15" s="69"/>
      <c r="B15" s="70" t="str">
        <f t="shared" si="1"/>
        <v>Февраль2019</v>
      </c>
      <c r="C15" s="83">
        <v>2019</v>
      </c>
      <c r="D15" s="87" t="s">
        <v>14</v>
      </c>
      <c r="E15" s="85">
        <v>0</v>
      </c>
      <c r="F15" s="7"/>
    </row>
    <row r="16" spans="1:6" ht="12" customHeight="1">
      <c r="A16" s="69"/>
      <c r="B16" s="70" t="str">
        <f t="shared" si="1"/>
        <v>Январь2019</v>
      </c>
      <c r="C16" s="83">
        <v>2019</v>
      </c>
      <c r="D16" s="87" t="s">
        <v>15</v>
      </c>
      <c r="E16" s="85">
        <v>0</v>
      </c>
      <c r="F16" s="7"/>
    </row>
    <row r="17" spans="1:6" ht="12" customHeight="1">
      <c r="A17" s="69"/>
      <c r="B17" s="70" t="str">
        <f t="shared" si="1"/>
        <v>Декабрь2018</v>
      </c>
      <c r="C17" s="88">
        <v>2018</v>
      </c>
      <c r="D17" s="86" t="s">
        <v>16</v>
      </c>
      <c r="E17" s="85">
        <v>0</v>
      </c>
      <c r="F17" s="7"/>
    </row>
    <row r="18" spans="1:6" ht="12" customHeight="1">
      <c r="A18" s="69"/>
      <c r="B18" s="70" t="str">
        <f t="shared" si="1"/>
        <v>Ноябрь2018</v>
      </c>
      <c r="C18" s="88">
        <v>2018</v>
      </c>
      <c r="D18" s="89" t="s">
        <v>5</v>
      </c>
      <c r="E18" s="85">
        <v>0</v>
      </c>
      <c r="F18" s="7"/>
    </row>
    <row r="19" spans="1:6" ht="12" customHeight="1">
      <c r="A19" s="69"/>
      <c r="B19" s="70" t="str">
        <f t="shared" si="1"/>
        <v>Октябрь2018</v>
      </c>
      <c r="C19" s="88">
        <v>2018</v>
      </c>
      <c r="D19" s="89" t="s">
        <v>6</v>
      </c>
      <c r="E19" s="85">
        <v>0</v>
      </c>
      <c r="F19" s="7"/>
    </row>
    <row r="20" spans="1:6" ht="12" customHeight="1">
      <c r="A20" s="69"/>
      <c r="B20" s="70" t="str">
        <f t="shared" si="1"/>
        <v>Сентябрь2018</v>
      </c>
      <c r="C20" s="88">
        <v>2018</v>
      </c>
      <c r="D20" s="90" t="s">
        <v>7</v>
      </c>
      <c r="E20" s="85">
        <v>0</v>
      </c>
      <c r="F20" s="7"/>
    </row>
    <row r="21" spans="1:6" ht="12" customHeight="1">
      <c r="A21" s="69"/>
      <c r="B21" s="70" t="str">
        <f t="shared" si="1"/>
        <v>Август2018</v>
      </c>
      <c r="C21" s="88">
        <v>2018</v>
      </c>
      <c r="D21" s="90" t="s">
        <v>8</v>
      </c>
      <c r="E21" s="85">
        <v>0</v>
      </c>
      <c r="F21" s="7"/>
    </row>
    <row r="22" spans="1:6" ht="12" customHeight="1">
      <c r="A22" s="69"/>
      <c r="B22" s="70" t="str">
        <f t="shared" si="1"/>
        <v>Июль2018</v>
      </c>
      <c r="C22" s="88">
        <v>2018</v>
      </c>
      <c r="D22" s="90" t="s">
        <v>9</v>
      </c>
      <c r="E22" s="85">
        <v>0</v>
      </c>
      <c r="F22" s="7"/>
    </row>
    <row r="23" spans="1:6" ht="12" customHeight="1">
      <c r="A23" s="69"/>
      <c r="B23" s="70" t="str">
        <f t="shared" si="1"/>
        <v>Июнь2018</v>
      </c>
      <c r="C23" s="88">
        <v>2018</v>
      </c>
      <c r="D23" s="90" t="s">
        <v>10</v>
      </c>
      <c r="E23" s="85">
        <v>0</v>
      </c>
      <c r="F23" s="7"/>
    </row>
    <row r="24" spans="1:6" ht="12" customHeight="1">
      <c r="A24" s="69"/>
      <c r="B24" s="70" t="str">
        <f t="shared" si="1"/>
        <v>Май2018</v>
      </c>
      <c r="C24" s="88">
        <v>2018</v>
      </c>
      <c r="D24" s="90" t="s">
        <v>11</v>
      </c>
      <c r="E24" s="85">
        <v>0</v>
      </c>
      <c r="F24" s="7"/>
    </row>
    <row r="25" spans="1:6" ht="12" customHeight="1">
      <c r="A25" s="69"/>
      <c r="B25" s="70" t="str">
        <f t="shared" si="1"/>
        <v>Апрель2018</v>
      </c>
      <c r="C25" s="88">
        <v>2018</v>
      </c>
      <c r="D25" s="90" t="s">
        <v>12</v>
      </c>
      <c r="E25" s="85">
        <v>216.9</v>
      </c>
      <c r="F25" s="7"/>
    </row>
    <row r="26" spans="1:6" ht="12" customHeight="1">
      <c r="A26" s="69"/>
      <c r="B26" s="70" t="str">
        <f t="shared" si="1"/>
        <v>Март2018</v>
      </c>
      <c r="C26" s="88">
        <v>2018</v>
      </c>
      <c r="D26" s="90" t="s">
        <v>13</v>
      </c>
      <c r="E26" s="85">
        <v>216.9</v>
      </c>
      <c r="F26" s="7"/>
    </row>
    <row r="27" spans="1:6" ht="12" customHeight="1">
      <c r="A27" s="69"/>
      <c r="B27" s="70" t="str">
        <f t="shared" si="1"/>
        <v>Февраль2018</v>
      </c>
      <c r="C27" s="88">
        <v>2018</v>
      </c>
      <c r="D27" s="90" t="s">
        <v>14</v>
      </c>
      <c r="E27" s="85">
        <v>216.9</v>
      </c>
      <c r="F27" s="7"/>
    </row>
    <row r="28" spans="1:6" ht="12" customHeight="1">
      <c r="A28" s="69"/>
      <c r="B28" s="70" t="str">
        <f t="shared" si="1"/>
        <v>Январь2018</v>
      </c>
      <c r="C28" s="88">
        <v>2018</v>
      </c>
      <c r="D28" s="90" t="s">
        <v>15</v>
      </c>
      <c r="E28" s="85">
        <v>214.21</v>
      </c>
      <c r="F28" s="7"/>
    </row>
    <row r="29" spans="1:6" ht="12" customHeight="1">
      <c r="A29" s="69"/>
      <c r="B29" s="70" t="str">
        <f>CONCATENATE(D29,C29)</f>
        <v>Декабрь2018</v>
      </c>
      <c r="C29" s="88">
        <v>2018</v>
      </c>
      <c r="D29" s="90" t="s">
        <v>16</v>
      </c>
      <c r="E29" s="85">
        <v>214.21</v>
      </c>
      <c r="F29" s="7"/>
    </row>
    <row r="30" spans="1:6" ht="12" customHeight="1">
      <c r="A30" s="69"/>
      <c r="B30" s="70" t="str">
        <f aca="true" t="shared" si="2" ref="B30:B40">CONCATENATE(D30,C30)</f>
        <v>Ноябрь2018</v>
      </c>
      <c r="C30" s="88">
        <v>2018</v>
      </c>
      <c r="D30" s="90" t="s">
        <v>5</v>
      </c>
      <c r="E30" s="85">
        <v>214.21</v>
      </c>
      <c r="F30" s="7"/>
    </row>
    <row r="31" spans="1:6" ht="12" customHeight="1">
      <c r="A31" s="69"/>
      <c r="B31" s="70" t="str">
        <f t="shared" si="2"/>
        <v>Октябрь2018</v>
      </c>
      <c r="C31" s="88">
        <v>2018</v>
      </c>
      <c r="D31" s="90" t="s">
        <v>6</v>
      </c>
      <c r="E31" s="85">
        <v>213.67</v>
      </c>
      <c r="F31" s="7"/>
    </row>
    <row r="32" spans="1:6" ht="12" customHeight="1">
      <c r="A32" s="69"/>
      <c r="B32" s="70" t="str">
        <f t="shared" si="2"/>
        <v>Сентябрь2018</v>
      </c>
      <c r="C32" s="88">
        <v>2018</v>
      </c>
      <c r="D32" s="90" t="s">
        <v>7</v>
      </c>
      <c r="E32" s="85">
        <v>213.67</v>
      </c>
      <c r="F32" s="7"/>
    </row>
    <row r="33" spans="1:6" ht="12" customHeight="1">
      <c r="A33" s="69"/>
      <c r="B33" s="70" t="str">
        <f t="shared" si="2"/>
        <v>Август2018</v>
      </c>
      <c r="C33" s="88">
        <v>2018</v>
      </c>
      <c r="D33" s="90" t="s">
        <v>8</v>
      </c>
      <c r="E33" s="85">
        <v>213.67</v>
      </c>
      <c r="F33" s="7"/>
    </row>
    <row r="34" spans="1:6" ht="12" customHeight="1">
      <c r="A34" s="69"/>
      <c r="B34" s="70" t="str">
        <f t="shared" si="2"/>
        <v>Июль2018</v>
      </c>
      <c r="C34" s="88">
        <v>2018</v>
      </c>
      <c r="D34" s="90" t="s">
        <v>9</v>
      </c>
      <c r="E34" s="85">
        <v>206.58</v>
      </c>
      <c r="F34" s="7"/>
    </row>
    <row r="35" spans="1:6" ht="12" customHeight="1">
      <c r="A35" s="69"/>
      <c r="B35" s="70" t="str">
        <f t="shared" si="2"/>
        <v>Июнь2018</v>
      </c>
      <c r="C35" s="88">
        <v>2018</v>
      </c>
      <c r="D35" s="90" t="s">
        <v>10</v>
      </c>
      <c r="E35" s="85">
        <v>206.58</v>
      </c>
      <c r="F35" s="7"/>
    </row>
    <row r="36" spans="1:6" ht="12" customHeight="1">
      <c r="A36" s="69"/>
      <c r="B36" s="70" t="str">
        <f t="shared" si="2"/>
        <v>Май2018</v>
      </c>
      <c r="C36" s="88">
        <v>2018</v>
      </c>
      <c r="D36" s="90" t="s">
        <v>11</v>
      </c>
      <c r="E36" s="85">
        <v>206.58</v>
      </c>
      <c r="F36" s="7"/>
    </row>
    <row r="37" spans="1:6" ht="12" customHeight="1">
      <c r="A37" s="69"/>
      <c r="B37" s="70" t="str">
        <f t="shared" si="2"/>
        <v>Апрель2018</v>
      </c>
      <c r="C37" s="88">
        <v>2018</v>
      </c>
      <c r="D37" s="90" t="s">
        <v>12</v>
      </c>
      <c r="E37" s="85">
        <v>199.32</v>
      </c>
      <c r="F37" s="7"/>
    </row>
    <row r="38" spans="1:6" ht="12" customHeight="1">
      <c r="A38" s="69"/>
      <c r="B38" s="70" t="str">
        <f t="shared" si="2"/>
        <v>Март2018</v>
      </c>
      <c r="C38" s="88">
        <v>2018</v>
      </c>
      <c r="D38" s="90" t="s">
        <v>13</v>
      </c>
      <c r="E38" s="85">
        <v>199.32</v>
      </c>
      <c r="F38" s="7"/>
    </row>
    <row r="39" spans="1:6" ht="12" customHeight="1">
      <c r="A39" s="69"/>
      <c r="B39" s="70" t="str">
        <f t="shared" si="2"/>
        <v>Февраль2018</v>
      </c>
      <c r="C39" s="88">
        <v>2018</v>
      </c>
      <c r="D39" s="90" t="s">
        <v>14</v>
      </c>
      <c r="E39" s="85">
        <v>199.32</v>
      </c>
      <c r="F39" s="7"/>
    </row>
    <row r="40" spans="1:6" ht="12" customHeight="1">
      <c r="A40" s="69"/>
      <c r="B40" s="70" t="str">
        <f t="shared" si="2"/>
        <v>Январь2018</v>
      </c>
      <c r="C40" s="91">
        <v>2018</v>
      </c>
      <c r="D40" s="92" t="s">
        <v>15</v>
      </c>
      <c r="E40" s="93">
        <v>197.81</v>
      </c>
      <c r="F40" s="7"/>
    </row>
    <row r="41" spans="1:6" ht="12" customHeight="1" thickBot="1">
      <c r="A41" s="69"/>
      <c r="B41" s="9"/>
      <c r="C41" s="10"/>
      <c r="D41" s="10"/>
      <c r="E41" s="10"/>
      <c r="F41" s="11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 t="s">
        <v>57</v>
      </c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 t="str">
        <f>IF($F$6="","",VLOOKUP($F$6,'Список сотрудников'!D12:E302,2,0))</f>
        <v>Исполнительный лист № 126 от 18.05.2017</v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54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54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54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>I27</f>
        <v>0</v>
      </c>
      <c r="K12" s="57">
        <f aca="true" t="shared" si="0" ref="K12:T12">J27</f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54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1350</v>
      </c>
      <c r="J13" s="59">
        <v>1350</v>
      </c>
      <c r="K13" s="59">
        <v>1380</v>
      </c>
      <c r="L13" s="59">
        <v>1420</v>
      </c>
      <c r="M13" s="59">
        <v>1420</v>
      </c>
      <c r="N13" s="59">
        <v>1520</v>
      </c>
      <c r="O13" s="59">
        <v>1520</v>
      </c>
      <c r="P13" s="59">
        <v>1520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54" customFormat="1" ht="36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1350</v>
      </c>
      <c r="J14" s="60">
        <v>1350</v>
      </c>
      <c r="K14" s="60">
        <v>1360</v>
      </c>
      <c r="L14" s="60">
        <v>1400</v>
      </c>
      <c r="M14" s="60">
        <v>1420</v>
      </c>
      <c r="N14" s="60">
        <v>1520</v>
      </c>
      <c r="O14" s="60">
        <v>1520</v>
      </c>
      <c r="P14" s="60">
        <v>1520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54" customFormat="1" ht="21.75" customHeight="1">
      <c r="B15" s="48"/>
      <c r="C15" s="115" t="s">
        <v>67</v>
      </c>
      <c r="D15" s="115"/>
      <c r="E15" s="115"/>
      <c r="F15" s="115"/>
      <c r="G15" s="115"/>
      <c r="H15" s="58" t="str">
        <f>IF($F$6="","",IF(VLOOKUP($F$6,'Список сотрудников'!$D$12:$G$302,3,0)="","руб.","%"))</f>
        <v>%</v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25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25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25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25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25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25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25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25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54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337.5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337.5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340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350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355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380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380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380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54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54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54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70</v>
      </c>
      <c r="J19" s="67">
        <f>IF(OR($F$6="",J13=0),0,IF(VLOOKUP($F$6,'Список сотрудников'!$D$12:$H$302,5,0)="да",70,50))</f>
        <v>70</v>
      </c>
      <c r="K19" s="67">
        <f>IF(OR($F$6="",K13=0),0,IF(VLOOKUP($F$6,'Список сотрудников'!$D$12:$H$302,5,0)="да",70,50))</f>
        <v>70</v>
      </c>
      <c r="L19" s="67">
        <f>IF(OR($F$6="",L13=0),0,IF(VLOOKUP($F$6,'Список сотрудников'!$D$12:$H$302,5,0)="да",70,50))</f>
        <v>70</v>
      </c>
      <c r="M19" s="67">
        <f>IF(OR($F$6="",M13=0),0,IF(VLOOKUP($F$6,'Список сотрудников'!$D$12:$H$302,5,0)="да",70,50))</f>
        <v>70</v>
      </c>
      <c r="N19" s="67">
        <f>IF(OR($F$6="",N13=0),0,IF(VLOOKUP($F$6,'Список сотрудников'!$D$12:$H$302,5,0)="да",70,50))</f>
        <v>70</v>
      </c>
      <c r="O19" s="67">
        <f>IF(OR($F$6="",O13=0),0,IF(VLOOKUP($F$6,'Список сотрудников'!$D$12:$H$302,5,0)="да",70,50))</f>
        <v>70</v>
      </c>
      <c r="P19" s="67">
        <f>IF(OR($F$6="",P13=0),0,IF(VLOOKUP($F$6,'Список сотрудников'!$D$12:$H$302,5,0)="да",70,50))</f>
        <v>70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54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>IF(I19="",0,ROUND(I13*I19/100,2))</f>
        <v>945</v>
      </c>
      <c r="J20" s="67">
        <f aca="true" t="shared" si="1" ref="J20:T20">IF(J19="",0,ROUND(J13*J19/100,2))</f>
        <v>945</v>
      </c>
      <c r="K20" s="67">
        <f t="shared" si="1"/>
        <v>966</v>
      </c>
      <c r="L20" s="67">
        <f t="shared" si="1"/>
        <v>994</v>
      </c>
      <c r="M20" s="67">
        <f t="shared" si="1"/>
        <v>994</v>
      </c>
      <c r="N20" s="67">
        <f t="shared" si="1"/>
        <v>1064</v>
      </c>
      <c r="O20" s="67">
        <f t="shared" si="1"/>
        <v>1064</v>
      </c>
      <c r="P20" s="67">
        <f t="shared" si="1"/>
        <v>1064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54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>IF(AND($H$15="руб.",I20&lt;I16),ROUND(I20*100/(100+I24),2),IF(I16&gt;I18,I16,IF(I20*100/(100+I24)&lt;I18,ROUND(I20*100/(100+I24),2),I18)))</f>
        <v>337.5</v>
      </c>
      <c r="J21" s="67">
        <f aca="true" t="shared" si="2" ref="J21:T21">IF(AND($H$15="руб.",J20&lt;J16),ROUND(J20*100/(100+J24),2),IF(J16&gt;J18,J16,IF(J20*100/(100+J24)&lt;J18,ROUND(J20*100/(100+J24),2),J18)))</f>
        <v>337.5</v>
      </c>
      <c r="K21" s="67">
        <f t="shared" si="2"/>
        <v>340</v>
      </c>
      <c r="L21" s="67">
        <f t="shared" si="2"/>
        <v>350</v>
      </c>
      <c r="M21" s="67">
        <f t="shared" si="2"/>
        <v>355</v>
      </c>
      <c r="N21" s="67">
        <f t="shared" si="2"/>
        <v>380</v>
      </c>
      <c r="O21" s="67">
        <f t="shared" si="2"/>
        <v>380</v>
      </c>
      <c r="P21" s="67">
        <f t="shared" si="2"/>
        <v>380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54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>IF(I12=0,0,IF(I12&lt;(I20*100/(100+I24)-I21),I12,ROUND((I20*100/(100+I24))-I21,2)))</f>
        <v>0</v>
      </c>
      <c r="J22" s="67">
        <f aca="true" t="shared" si="3" ref="J22:T22">IF(J12=0,0,IF(J12&lt;(J20*100/(100+J24)-J21),J12,ROUND((J20*100/(100+J24))-J21,2)))</f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54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>I21+I22</f>
        <v>337.5</v>
      </c>
      <c r="J23" s="67">
        <f aca="true" t="shared" si="4" ref="J23:T23">J21+J22</f>
        <v>337.5</v>
      </c>
      <c r="K23" s="67">
        <f t="shared" si="4"/>
        <v>340</v>
      </c>
      <c r="L23" s="67">
        <f t="shared" si="4"/>
        <v>350</v>
      </c>
      <c r="M23" s="67">
        <f t="shared" si="4"/>
        <v>355</v>
      </c>
      <c r="N23" s="67">
        <f t="shared" si="4"/>
        <v>380</v>
      </c>
      <c r="O23" s="67">
        <f t="shared" si="4"/>
        <v>380</v>
      </c>
      <c r="P23" s="67">
        <f t="shared" si="4"/>
        <v>380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54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2.5</v>
      </c>
      <c r="J24" s="73">
        <f>IF($F$6="",0,VLOOKUP($F$6,'Список сотрудников'!$D$12:$J$302,7,0))</f>
        <v>2.5</v>
      </c>
      <c r="K24" s="73">
        <f>IF($F$6="",0,VLOOKUP($F$6,'Список сотрудников'!$D$12:$J$302,7,0))</f>
        <v>2.5</v>
      </c>
      <c r="L24" s="73">
        <f>IF($F$6="",0,VLOOKUP($F$6,'Список сотрудников'!$D$12:$J$302,7,0))</f>
        <v>2.5</v>
      </c>
      <c r="M24" s="73">
        <f>IF($F$6="",0,VLOOKUP($F$6,'Список сотрудников'!$D$12:$J$302,7,0))</f>
        <v>2.5</v>
      </c>
      <c r="N24" s="73">
        <f>IF($F$6="",0,VLOOKUP($F$6,'Список сотрудников'!$D$12:$J$302,7,0))</f>
        <v>2.5</v>
      </c>
      <c r="O24" s="73">
        <f>IF($F$6="",0,VLOOKUP($F$6,'Список сотрудников'!$D$12:$J$302,7,0))</f>
        <v>2.5</v>
      </c>
      <c r="P24" s="73">
        <f>IF($F$6="",0,VLOOKUP($F$6,'Список сотрудников'!$D$12:$J$302,7,0))</f>
        <v>2.5</v>
      </c>
      <c r="Q24" s="73">
        <f>IF($F$6="",0,VLOOKUP($F$6,'Список сотрудников'!$D$12:$J$302,7,0))</f>
        <v>2.5</v>
      </c>
      <c r="R24" s="73">
        <f>IF($F$6="",0,VLOOKUP($F$6,'Список сотрудников'!$D$12:$J$302,7,0))</f>
        <v>2.5</v>
      </c>
      <c r="S24" s="73">
        <f>IF($F$6="",0,VLOOKUP($F$6,'Список сотрудников'!$D$12:$J$302,7,0))</f>
        <v>2.5</v>
      </c>
      <c r="T24" s="73">
        <f>IF($F$6="",0,VLOOKUP($F$6,'Список сотрудников'!$D$12:$J$302,7,0))</f>
        <v>2.5</v>
      </c>
      <c r="U24" s="59" t="s">
        <v>70</v>
      </c>
      <c r="V24" s="50"/>
    </row>
    <row r="25" spans="2:22" s="54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>IF($F$6="",0,ROUND(I23*I24/100,2))</f>
        <v>8.44</v>
      </c>
      <c r="J25" s="67">
        <f aca="true" t="shared" si="5" ref="J25:T25">IF($F$6="",0,ROUND(J23*J24/100,2))</f>
        <v>8.44</v>
      </c>
      <c r="K25" s="67">
        <f t="shared" si="5"/>
        <v>8.5</v>
      </c>
      <c r="L25" s="67">
        <f t="shared" si="5"/>
        <v>8.75</v>
      </c>
      <c r="M25" s="67">
        <f t="shared" si="5"/>
        <v>8.88</v>
      </c>
      <c r="N25" s="67">
        <f t="shared" si="5"/>
        <v>9.5</v>
      </c>
      <c r="O25" s="67">
        <f t="shared" si="5"/>
        <v>9.5</v>
      </c>
      <c r="P25" s="67">
        <f t="shared" si="5"/>
        <v>9.5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54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>I25+I23</f>
        <v>345.94</v>
      </c>
      <c r="J26" s="74">
        <f aca="true" t="shared" si="6" ref="J26:T26">J25+J23</f>
        <v>345.94</v>
      </c>
      <c r="K26" s="74">
        <f t="shared" si="6"/>
        <v>348.5</v>
      </c>
      <c r="L26" s="74">
        <f t="shared" si="6"/>
        <v>358.75</v>
      </c>
      <c r="M26" s="74">
        <f t="shared" si="6"/>
        <v>363.88</v>
      </c>
      <c r="N26" s="74">
        <f t="shared" si="6"/>
        <v>389.5</v>
      </c>
      <c r="O26" s="74">
        <f t="shared" si="6"/>
        <v>389.5</v>
      </c>
      <c r="P26" s="74">
        <f t="shared" si="6"/>
        <v>389.5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2931.51</v>
      </c>
      <c r="V26" s="50"/>
    </row>
    <row r="27" spans="2:22" s="54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>IF(AND(I18=0,I21&lt;I16),I16-I21+I12,IF(I12-I22&lt;0,0,IF(I21&lt;I18,I12-I22+(I18-I21),I12-I22)))</f>
        <v>0</v>
      </c>
      <c r="J27" s="76">
        <f aca="true" t="shared" si="7" ref="J27:T27">IF(AND(J18=0,J21&lt;J16),J16-J21+J12,IF(J12-J22&lt;0,0,IF(J21&lt;J18,J12-J22+(J18-J21),J12-J22)))</f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16:G16"/>
    <mergeCell ref="C17:G17"/>
    <mergeCell ref="C18:G18"/>
    <mergeCell ref="C19:G19"/>
    <mergeCell ref="M3:O3"/>
    <mergeCell ref="F6:K6"/>
    <mergeCell ref="G8:K8"/>
    <mergeCell ref="C22:G22"/>
    <mergeCell ref="C27:G27"/>
    <mergeCell ref="C23:G23"/>
    <mergeCell ref="C24:G24"/>
    <mergeCell ref="C26:G26"/>
    <mergeCell ref="C25:G25"/>
    <mergeCell ref="C11:G11"/>
    <mergeCell ref="C3:K3"/>
    <mergeCell ref="C4:K4"/>
    <mergeCell ref="C21:G21"/>
    <mergeCell ref="C12:G12"/>
    <mergeCell ref="C13:G13"/>
    <mergeCell ref="C10:G10"/>
    <mergeCell ref="C20:G20"/>
    <mergeCell ref="C14:G14"/>
    <mergeCell ref="C15:G15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 t="s">
        <v>58</v>
      </c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 t="str">
        <f>IF($F$6="","",VLOOKUP($F$6,'Список сотрудников'!D12:E302,2,0))</f>
        <v>Исполнительный лист № 144 от 25.07.2017</v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1350</v>
      </c>
      <c r="J13" s="59">
        <v>1350</v>
      </c>
      <c r="K13" s="59">
        <v>1380</v>
      </c>
      <c r="L13" s="59">
        <v>1420</v>
      </c>
      <c r="M13" s="59">
        <v>1420</v>
      </c>
      <c r="N13" s="59">
        <v>1520</v>
      </c>
      <c r="O13" s="59">
        <v>1520</v>
      </c>
      <c r="P13" s="59">
        <v>1520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5.2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1350</v>
      </c>
      <c r="J14" s="60">
        <v>1350</v>
      </c>
      <c r="K14" s="60">
        <v>1360</v>
      </c>
      <c r="L14" s="60">
        <v>1400</v>
      </c>
      <c r="M14" s="60">
        <v>1420</v>
      </c>
      <c r="N14" s="60">
        <v>1520</v>
      </c>
      <c r="O14" s="60">
        <v>1520</v>
      </c>
      <c r="P14" s="60">
        <v>1520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 t="str">
        <f>IF($F$6="","",IF(VLOOKUP($F$6,'Список сотрудников'!$D$12:$G$302,3,0)="","руб.","%"))</f>
        <v>%</v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25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25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25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25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25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25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25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25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337.5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337.5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340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350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355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380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380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380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50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70</v>
      </c>
      <c r="J19" s="67">
        <f>IF(OR($F$6="",J13=0),0,IF(VLOOKUP($F$6,'Список сотрудников'!$D$12:$H$302,5,0)="да",70,50))</f>
        <v>70</v>
      </c>
      <c r="K19" s="67">
        <f>IF(OR($F$6="",K13=0),0,IF(VLOOKUP($F$6,'Список сотрудников'!$D$12:$H$302,5,0)="да",70,50))</f>
        <v>70</v>
      </c>
      <c r="L19" s="67">
        <f>IF(OR($F$6="",L13=0),0,IF(VLOOKUP($F$6,'Список сотрудников'!$D$12:$H$302,5,0)="да",70,50))</f>
        <v>70</v>
      </c>
      <c r="M19" s="67">
        <f>IF(OR($F$6="",M13=0),0,IF(VLOOKUP($F$6,'Список сотрудников'!$D$12:$H$302,5,0)="да",70,50))</f>
        <v>70</v>
      </c>
      <c r="N19" s="67">
        <f>IF(OR($F$6="",N13=0),0,IF(VLOOKUP($F$6,'Список сотрудников'!$D$12:$H$302,5,0)="да",70,50))</f>
        <v>70</v>
      </c>
      <c r="O19" s="67">
        <f>IF(OR($F$6="",O13=0),0,IF(VLOOKUP($F$6,'Список сотрудников'!$D$12:$H$302,5,0)="да",70,50))</f>
        <v>70</v>
      </c>
      <c r="P19" s="67">
        <f>IF(OR($F$6="",P13=0),0,IF(VLOOKUP($F$6,'Список сотрудников'!$D$12:$H$302,5,0)="да",70,50))</f>
        <v>70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945</v>
      </c>
      <c r="J20" s="67">
        <f t="shared" si="1"/>
        <v>945</v>
      </c>
      <c r="K20" s="67">
        <f t="shared" si="1"/>
        <v>966</v>
      </c>
      <c r="L20" s="67">
        <f t="shared" si="1"/>
        <v>994</v>
      </c>
      <c r="M20" s="67">
        <f t="shared" si="1"/>
        <v>994</v>
      </c>
      <c r="N20" s="67">
        <f t="shared" si="1"/>
        <v>1064</v>
      </c>
      <c r="O20" s="67">
        <f t="shared" si="1"/>
        <v>1064</v>
      </c>
      <c r="P20" s="67">
        <f t="shared" si="1"/>
        <v>1064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337.5</v>
      </c>
      <c r="J21" s="67">
        <f t="shared" si="2"/>
        <v>337.5</v>
      </c>
      <c r="K21" s="67">
        <f t="shared" si="2"/>
        <v>340</v>
      </c>
      <c r="L21" s="67">
        <f t="shared" si="2"/>
        <v>350</v>
      </c>
      <c r="M21" s="67">
        <f t="shared" si="2"/>
        <v>355</v>
      </c>
      <c r="N21" s="67">
        <f t="shared" si="2"/>
        <v>380</v>
      </c>
      <c r="O21" s="67">
        <f t="shared" si="2"/>
        <v>380</v>
      </c>
      <c r="P21" s="67">
        <f t="shared" si="2"/>
        <v>380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337.5</v>
      </c>
      <c r="J23" s="67">
        <f t="shared" si="4"/>
        <v>337.5</v>
      </c>
      <c r="K23" s="67">
        <f t="shared" si="4"/>
        <v>340</v>
      </c>
      <c r="L23" s="67">
        <f t="shared" si="4"/>
        <v>350</v>
      </c>
      <c r="M23" s="67">
        <f t="shared" si="4"/>
        <v>355</v>
      </c>
      <c r="N23" s="67">
        <f t="shared" si="4"/>
        <v>380</v>
      </c>
      <c r="O23" s="67">
        <f t="shared" si="4"/>
        <v>380</v>
      </c>
      <c r="P23" s="67">
        <f t="shared" si="4"/>
        <v>380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3</v>
      </c>
      <c r="J24" s="73">
        <f>IF($F$6="",0,VLOOKUP($F$6,'Список сотрудников'!$D$12:$J$302,7,0))</f>
        <v>3</v>
      </c>
      <c r="K24" s="73">
        <f>IF($F$6="",0,VLOOKUP($F$6,'Список сотрудников'!$D$12:$J$302,7,0))</f>
        <v>3</v>
      </c>
      <c r="L24" s="73">
        <f>IF($F$6="",0,VLOOKUP($F$6,'Список сотрудников'!$D$12:$J$302,7,0))</f>
        <v>3</v>
      </c>
      <c r="M24" s="73">
        <f>IF($F$6="",0,VLOOKUP($F$6,'Список сотрудников'!$D$12:$J$302,7,0))</f>
        <v>3</v>
      </c>
      <c r="N24" s="73">
        <f>IF($F$6="",0,VLOOKUP($F$6,'Список сотрудников'!$D$12:$J$302,7,0))</f>
        <v>3</v>
      </c>
      <c r="O24" s="73">
        <f>IF($F$6="",0,VLOOKUP($F$6,'Список сотрудников'!$D$12:$J$302,7,0))</f>
        <v>3</v>
      </c>
      <c r="P24" s="73">
        <f>IF($F$6="",0,VLOOKUP($F$6,'Список сотрудников'!$D$12:$J$302,7,0))</f>
        <v>3</v>
      </c>
      <c r="Q24" s="73">
        <f>IF($F$6="",0,VLOOKUP($F$6,'Список сотрудников'!$D$12:$J$302,7,0))</f>
        <v>3</v>
      </c>
      <c r="R24" s="73">
        <f>IF($F$6="",0,VLOOKUP($F$6,'Список сотрудников'!$D$12:$J$302,7,0))</f>
        <v>3</v>
      </c>
      <c r="S24" s="73">
        <f>IF($F$6="",0,VLOOKUP($F$6,'Список сотрудников'!$D$12:$J$302,7,0))</f>
        <v>3</v>
      </c>
      <c r="T24" s="73">
        <f>IF($F$6="",0,VLOOKUP($F$6,'Список сотрудников'!$D$12:$J$302,7,0))</f>
        <v>3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10.13</v>
      </c>
      <c r="J25" s="67">
        <f t="shared" si="5"/>
        <v>10.13</v>
      </c>
      <c r="K25" s="67">
        <f t="shared" si="5"/>
        <v>10.2</v>
      </c>
      <c r="L25" s="67">
        <f t="shared" si="5"/>
        <v>10.5</v>
      </c>
      <c r="M25" s="67">
        <f t="shared" si="5"/>
        <v>10.65</v>
      </c>
      <c r="N25" s="67">
        <f t="shared" si="5"/>
        <v>11.4</v>
      </c>
      <c r="O25" s="67">
        <f t="shared" si="5"/>
        <v>11.4</v>
      </c>
      <c r="P25" s="67">
        <f t="shared" si="5"/>
        <v>11.4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347.63</v>
      </c>
      <c r="J26" s="74">
        <f t="shared" si="6"/>
        <v>347.63</v>
      </c>
      <c r="K26" s="74">
        <f t="shared" si="6"/>
        <v>350.2</v>
      </c>
      <c r="L26" s="74">
        <f t="shared" si="6"/>
        <v>360.5</v>
      </c>
      <c r="M26" s="74">
        <f t="shared" si="6"/>
        <v>365.65</v>
      </c>
      <c r="N26" s="74">
        <f t="shared" si="6"/>
        <v>391.4</v>
      </c>
      <c r="O26" s="74">
        <f t="shared" si="6"/>
        <v>391.4</v>
      </c>
      <c r="P26" s="74">
        <f t="shared" si="6"/>
        <v>391.4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2945.8100000000004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 t="s">
        <v>59</v>
      </c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 t="str">
        <f>IF($F$6="","",VLOOKUP($F$6,'Список сотрудников'!D12:E302,2,0))</f>
        <v>Исполнительный лист № 188 от 11.12.2017</v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1350</v>
      </c>
      <c r="J13" s="59">
        <v>1350</v>
      </c>
      <c r="K13" s="59">
        <v>1380</v>
      </c>
      <c r="L13" s="59">
        <v>1420</v>
      </c>
      <c r="M13" s="59">
        <v>1420</v>
      </c>
      <c r="N13" s="59">
        <v>1520</v>
      </c>
      <c r="O13" s="59">
        <v>1520</v>
      </c>
      <c r="P13" s="59">
        <v>1520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.7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1350</v>
      </c>
      <c r="J14" s="60">
        <v>1350</v>
      </c>
      <c r="K14" s="60">
        <v>1360</v>
      </c>
      <c r="L14" s="60">
        <v>1400</v>
      </c>
      <c r="M14" s="60">
        <v>1420</v>
      </c>
      <c r="N14" s="60">
        <v>1520</v>
      </c>
      <c r="O14" s="60">
        <v>1520</v>
      </c>
      <c r="P14" s="60">
        <v>1520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 t="str">
        <f>IF($F$6="","",IF(VLOOKUP($F$6,'Список сотрудников'!$D$12:$G$302,3,0)="","руб.","%"))</f>
        <v>%</v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33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33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33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33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33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33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33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33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445.5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445.5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448.8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462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468.6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501.6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501.6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501.6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75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70</v>
      </c>
      <c r="J19" s="67">
        <f>IF(OR($F$6="",J13=0),0,IF(VLOOKUP($F$6,'Список сотрудников'!$D$12:$H$302,5,0)="да",70,50))</f>
        <v>70</v>
      </c>
      <c r="K19" s="67">
        <f>IF(OR($F$6="",K13=0),0,IF(VLOOKUP($F$6,'Список сотрудников'!$D$12:$H$302,5,0)="да",70,50))</f>
        <v>70</v>
      </c>
      <c r="L19" s="67">
        <f>IF(OR($F$6="",L13=0),0,IF(VLOOKUP($F$6,'Список сотрудников'!$D$12:$H$302,5,0)="да",70,50))</f>
        <v>70</v>
      </c>
      <c r="M19" s="67">
        <f>IF(OR($F$6="",M13=0),0,IF(VLOOKUP($F$6,'Список сотрудников'!$D$12:$H$302,5,0)="да",70,50))</f>
        <v>70</v>
      </c>
      <c r="N19" s="67">
        <f>IF(OR($F$6="",N13=0),0,IF(VLOOKUP($F$6,'Список сотрудников'!$D$12:$H$302,5,0)="да",70,50))</f>
        <v>70</v>
      </c>
      <c r="O19" s="67">
        <f>IF(OR($F$6="",O13=0),0,IF(VLOOKUP($F$6,'Список сотрудников'!$D$12:$H$302,5,0)="да",70,50))</f>
        <v>70</v>
      </c>
      <c r="P19" s="67">
        <f>IF(OR($F$6="",P13=0),0,IF(VLOOKUP($F$6,'Список сотрудников'!$D$12:$H$302,5,0)="да",70,50))</f>
        <v>70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945</v>
      </c>
      <c r="J20" s="67">
        <f t="shared" si="1"/>
        <v>945</v>
      </c>
      <c r="K20" s="67">
        <f t="shared" si="1"/>
        <v>966</v>
      </c>
      <c r="L20" s="67">
        <f t="shared" si="1"/>
        <v>994</v>
      </c>
      <c r="M20" s="67">
        <f t="shared" si="1"/>
        <v>994</v>
      </c>
      <c r="N20" s="67">
        <f t="shared" si="1"/>
        <v>1064</v>
      </c>
      <c r="O20" s="67">
        <f t="shared" si="1"/>
        <v>1064</v>
      </c>
      <c r="P20" s="67">
        <f t="shared" si="1"/>
        <v>1064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445.5</v>
      </c>
      <c r="J21" s="67">
        <f t="shared" si="2"/>
        <v>445.5</v>
      </c>
      <c r="K21" s="67">
        <f t="shared" si="2"/>
        <v>448.8</v>
      </c>
      <c r="L21" s="67">
        <f t="shared" si="2"/>
        <v>462</v>
      </c>
      <c r="M21" s="67">
        <f t="shared" si="2"/>
        <v>468.6</v>
      </c>
      <c r="N21" s="67">
        <f t="shared" si="2"/>
        <v>501.6</v>
      </c>
      <c r="O21" s="67">
        <f t="shared" si="2"/>
        <v>501.6</v>
      </c>
      <c r="P21" s="67">
        <f t="shared" si="2"/>
        <v>501.6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445.5</v>
      </c>
      <c r="J23" s="67">
        <f t="shared" si="4"/>
        <v>445.5</v>
      </c>
      <c r="K23" s="67">
        <f t="shared" si="4"/>
        <v>448.8</v>
      </c>
      <c r="L23" s="67">
        <f t="shared" si="4"/>
        <v>462</v>
      </c>
      <c r="M23" s="67">
        <f t="shared" si="4"/>
        <v>468.6</v>
      </c>
      <c r="N23" s="67">
        <f t="shared" si="4"/>
        <v>501.6</v>
      </c>
      <c r="O23" s="67">
        <f t="shared" si="4"/>
        <v>501.6</v>
      </c>
      <c r="P23" s="67">
        <f t="shared" si="4"/>
        <v>501.6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1.5</v>
      </c>
      <c r="J24" s="73">
        <f>IF($F$6="",0,VLOOKUP($F$6,'Список сотрудников'!$D$12:$J$302,7,0))</f>
        <v>1.5</v>
      </c>
      <c r="K24" s="73">
        <f>IF($F$6="",0,VLOOKUP($F$6,'Список сотрудников'!$D$12:$J$302,7,0))</f>
        <v>1.5</v>
      </c>
      <c r="L24" s="73">
        <f>IF($F$6="",0,VLOOKUP($F$6,'Список сотрудников'!$D$12:$J$302,7,0))</f>
        <v>1.5</v>
      </c>
      <c r="M24" s="73">
        <f>IF($F$6="",0,VLOOKUP($F$6,'Список сотрудников'!$D$12:$J$302,7,0))</f>
        <v>1.5</v>
      </c>
      <c r="N24" s="73">
        <f>IF($F$6="",0,VLOOKUP($F$6,'Список сотрудников'!$D$12:$J$302,7,0))</f>
        <v>1.5</v>
      </c>
      <c r="O24" s="73">
        <f>IF($F$6="",0,VLOOKUP($F$6,'Список сотрудников'!$D$12:$J$302,7,0))</f>
        <v>1.5</v>
      </c>
      <c r="P24" s="73">
        <f>IF($F$6="",0,VLOOKUP($F$6,'Список сотрудников'!$D$12:$J$302,7,0))</f>
        <v>1.5</v>
      </c>
      <c r="Q24" s="73">
        <f>IF($F$6="",0,VLOOKUP($F$6,'Список сотрудников'!$D$12:$J$302,7,0))</f>
        <v>1.5</v>
      </c>
      <c r="R24" s="73">
        <f>IF($F$6="",0,VLOOKUP($F$6,'Список сотрудников'!$D$12:$J$302,7,0))</f>
        <v>1.5</v>
      </c>
      <c r="S24" s="73">
        <f>IF($F$6="",0,VLOOKUP($F$6,'Список сотрудников'!$D$12:$J$302,7,0))</f>
        <v>1.5</v>
      </c>
      <c r="T24" s="73">
        <f>IF($F$6="",0,VLOOKUP($F$6,'Список сотрудников'!$D$12:$J$302,7,0))</f>
        <v>1.5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6.68</v>
      </c>
      <c r="J25" s="67">
        <f t="shared" si="5"/>
        <v>6.68</v>
      </c>
      <c r="K25" s="67">
        <f t="shared" si="5"/>
        <v>6.73</v>
      </c>
      <c r="L25" s="67">
        <f t="shared" si="5"/>
        <v>6.93</v>
      </c>
      <c r="M25" s="67">
        <f t="shared" si="5"/>
        <v>7.03</v>
      </c>
      <c r="N25" s="67">
        <f t="shared" si="5"/>
        <v>7.52</v>
      </c>
      <c r="O25" s="67">
        <f t="shared" si="5"/>
        <v>7.52</v>
      </c>
      <c r="P25" s="67">
        <f t="shared" si="5"/>
        <v>7.52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452.18</v>
      </c>
      <c r="J26" s="74">
        <f t="shared" si="6"/>
        <v>452.18</v>
      </c>
      <c r="K26" s="74">
        <f t="shared" si="6"/>
        <v>455.53000000000003</v>
      </c>
      <c r="L26" s="74">
        <f t="shared" si="6"/>
        <v>468.93</v>
      </c>
      <c r="M26" s="74">
        <f t="shared" si="6"/>
        <v>475.63</v>
      </c>
      <c r="N26" s="74">
        <f t="shared" si="6"/>
        <v>509.12</v>
      </c>
      <c r="O26" s="74">
        <f t="shared" si="6"/>
        <v>509.12</v>
      </c>
      <c r="P26" s="74">
        <f t="shared" si="6"/>
        <v>509.12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3831.81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 t="s">
        <v>60</v>
      </c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 t="str">
        <f>IF($F$6="","",VLOOKUP($F$6,'Список сотрудников'!D12:E302,2,0))</f>
        <v>Исполнительный лист № 24 от 12.02.2018</v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1350</v>
      </c>
      <c r="J13" s="59">
        <v>1350</v>
      </c>
      <c r="K13" s="59">
        <v>1380</v>
      </c>
      <c r="L13" s="59">
        <v>1420</v>
      </c>
      <c r="M13" s="59">
        <v>1420</v>
      </c>
      <c r="N13" s="59">
        <v>1520</v>
      </c>
      <c r="O13" s="59">
        <v>1520</v>
      </c>
      <c r="P13" s="59">
        <v>1520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2.2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1350</v>
      </c>
      <c r="J14" s="60">
        <v>1350</v>
      </c>
      <c r="K14" s="60">
        <v>1360</v>
      </c>
      <c r="L14" s="60">
        <v>1400</v>
      </c>
      <c r="M14" s="60">
        <v>1420</v>
      </c>
      <c r="N14" s="60">
        <v>1520</v>
      </c>
      <c r="O14" s="60">
        <v>1520</v>
      </c>
      <c r="P14" s="60">
        <v>1520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 t="str">
        <f>IF($F$6="","",IF(VLOOKUP($F$6,'Список сотрудников'!$D$12:$G$302,3,0)="","руб.","%"))</f>
        <v>%</v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50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50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50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50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50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50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50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50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675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675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680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700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710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760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760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760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100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70</v>
      </c>
      <c r="J19" s="67">
        <f>IF(OR($F$6="",J13=0),0,IF(VLOOKUP($F$6,'Список сотрудников'!$D$12:$H$302,5,0)="да",70,50))</f>
        <v>70</v>
      </c>
      <c r="K19" s="67">
        <f>IF(OR($F$6="",K13=0),0,IF(VLOOKUP($F$6,'Список сотрудников'!$D$12:$H$302,5,0)="да",70,50))</f>
        <v>70</v>
      </c>
      <c r="L19" s="67">
        <f>IF(OR($F$6="",L13=0),0,IF(VLOOKUP($F$6,'Список сотрудников'!$D$12:$H$302,5,0)="да",70,50))</f>
        <v>70</v>
      </c>
      <c r="M19" s="67">
        <f>IF(OR($F$6="",M13=0),0,IF(VLOOKUP($F$6,'Список сотрудников'!$D$12:$H$302,5,0)="да",70,50))</f>
        <v>70</v>
      </c>
      <c r="N19" s="67">
        <f>IF(OR($F$6="",N13=0),0,IF(VLOOKUP($F$6,'Список сотрудников'!$D$12:$H$302,5,0)="да",70,50))</f>
        <v>70</v>
      </c>
      <c r="O19" s="67">
        <f>IF(OR($F$6="",O13=0),0,IF(VLOOKUP($F$6,'Список сотрудников'!$D$12:$H$302,5,0)="да",70,50))</f>
        <v>70</v>
      </c>
      <c r="P19" s="67">
        <f>IF(OR($F$6="",P13=0),0,IF(VLOOKUP($F$6,'Список сотрудников'!$D$12:$H$302,5,0)="да",70,50))</f>
        <v>70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945</v>
      </c>
      <c r="J20" s="67">
        <f t="shared" si="1"/>
        <v>945</v>
      </c>
      <c r="K20" s="67">
        <f t="shared" si="1"/>
        <v>966</v>
      </c>
      <c r="L20" s="67">
        <f t="shared" si="1"/>
        <v>994</v>
      </c>
      <c r="M20" s="67">
        <f t="shared" si="1"/>
        <v>994</v>
      </c>
      <c r="N20" s="67">
        <f t="shared" si="1"/>
        <v>1064</v>
      </c>
      <c r="O20" s="67">
        <f t="shared" si="1"/>
        <v>1064</v>
      </c>
      <c r="P20" s="67">
        <f t="shared" si="1"/>
        <v>1064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675</v>
      </c>
      <c r="J21" s="67">
        <f t="shared" si="2"/>
        <v>675</v>
      </c>
      <c r="K21" s="67">
        <f t="shared" si="2"/>
        <v>680</v>
      </c>
      <c r="L21" s="67">
        <f t="shared" si="2"/>
        <v>700</v>
      </c>
      <c r="M21" s="67">
        <f t="shared" si="2"/>
        <v>710</v>
      </c>
      <c r="N21" s="67">
        <f t="shared" si="2"/>
        <v>760</v>
      </c>
      <c r="O21" s="67">
        <f t="shared" si="2"/>
        <v>760</v>
      </c>
      <c r="P21" s="67">
        <f t="shared" si="2"/>
        <v>760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675</v>
      </c>
      <c r="J23" s="67">
        <f t="shared" si="4"/>
        <v>675</v>
      </c>
      <c r="K23" s="67">
        <f t="shared" si="4"/>
        <v>680</v>
      </c>
      <c r="L23" s="67">
        <f t="shared" si="4"/>
        <v>700</v>
      </c>
      <c r="M23" s="67">
        <f t="shared" si="4"/>
        <v>710</v>
      </c>
      <c r="N23" s="67">
        <f t="shared" si="4"/>
        <v>760</v>
      </c>
      <c r="O23" s="67">
        <f t="shared" si="4"/>
        <v>760</v>
      </c>
      <c r="P23" s="67">
        <f t="shared" si="4"/>
        <v>760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1</v>
      </c>
      <c r="J24" s="73">
        <f>IF($F$6="",0,VLOOKUP($F$6,'Список сотрудников'!$D$12:$J$302,7,0))</f>
        <v>1</v>
      </c>
      <c r="K24" s="73">
        <f>IF($F$6="",0,VLOOKUP($F$6,'Список сотрудников'!$D$12:$J$302,7,0))</f>
        <v>1</v>
      </c>
      <c r="L24" s="73">
        <f>IF($F$6="",0,VLOOKUP($F$6,'Список сотрудников'!$D$12:$J$302,7,0))</f>
        <v>1</v>
      </c>
      <c r="M24" s="73">
        <f>IF($F$6="",0,VLOOKUP($F$6,'Список сотрудников'!$D$12:$J$302,7,0))</f>
        <v>1</v>
      </c>
      <c r="N24" s="73">
        <f>IF($F$6="",0,VLOOKUP($F$6,'Список сотрудников'!$D$12:$J$302,7,0))</f>
        <v>1</v>
      </c>
      <c r="O24" s="73">
        <f>IF($F$6="",0,VLOOKUP($F$6,'Список сотрудников'!$D$12:$J$302,7,0))</f>
        <v>1</v>
      </c>
      <c r="P24" s="73">
        <f>IF($F$6="",0,VLOOKUP($F$6,'Список сотрудников'!$D$12:$J$302,7,0))</f>
        <v>1</v>
      </c>
      <c r="Q24" s="73">
        <f>IF($F$6="",0,VLOOKUP($F$6,'Список сотрудников'!$D$12:$J$302,7,0))</f>
        <v>1</v>
      </c>
      <c r="R24" s="73">
        <f>IF($F$6="",0,VLOOKUP($F$6,'Список сотрудников'!$D$12:$J$302,7,0))</f>
        <v>1</v>
      </c>
      <c r="S24" s="73">
        <f>IF($F$6="",0,VLOOKUP($F$6,'Список сотрудников'!$D$12:$J$302,7,0))</f>
        <v>1</v>
      </c>
      <c r="T24" s="73">
        <f>IF($F$6="",0,VLOOKUP($F$6,'Список сотрудников'!$D$12:$J$302,7,0))</f>
        <v>1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6.75</v>
      </c>
      <c r="J25" s="67">
        <f t="shared" si="5"/>
        <v>6.75</v>
      </c>
      <c r="K25" s="67">
        <f t="shared" si="5"/>
        <v>6.8</v>
      </c>
      <c r="L25" s="67">
        <f t="shared" si="5"/>
        <v>7</v>
      </c>
      <c r="M25" s="67">
        <f t="shared" si="5"/>
        <v>7.1</v>
      </c>
      <c r="N25" s="67">
        <f t="shared" si="5"/>
        <v>7.6</v>
      </c>
      <c r="O25" s="67">
        <f t="shared" si="5"/>
        <v>7.6</v>
      </c>
      <c r="P25" s="67">
        <f t="shared" si="5"/>
        <v>7.6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681.75</v>
      </c>
      <c r="J26" s="74">
        <f t="shared" si="6"/>
        <v>681.75</v>
      </c>
      <c r="K26" s="74">
        <f t="shared" si="6"/>
        <v>686.8</v>
      </c>
      <c r="L26" s="74">
        <f t="shared" si="6"/>
        <v>707</v>
      </c>
      <c r="M26" s="74">
        <f t="shared" si="6"/>
        <v>717.1</v>
      </c>
      <c r="N26" s="74">
        <f t="shared" si="6"/>
        <v>767.6</v>
      </c>
      <c r="O26" s="74">
        <f t="shared" si="6"/>
        <v>767.6</v>
      </c>
      <c r="P26" s="74">
        <f t="shared" si="6"/>
        <v>767.6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5777.200000000001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 t="s">
        <v>61</v>
      </c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 t="str">
        <f>IF($F$6="","",VLOOKUP($F$6,'Список сотрудников'!D12:E302,2,0))</f>
        <v>Исполнительный лист № 98 от 26.03.2017</v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1350</v>
      </c>
      <c r="J13" s="59">
        <v>1350</v>
      </c>
      <c r="K13" s="59">
        <v>1380</v>
      </c>
      <c r="L13" s="59">
        <v>1420</v>
      </c>
      <c r="M13" s="59">
        <v>1420</v>
      </c>
      <c r="N13" s="59">
        <v>1520</v>
      </c>
      <c r="O13" s="59">
        <v>1520</v>
      </c>
      <c r="P13" s="59">
        <v>1520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.7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1350</v>
      </c>
      <c r="J14" s="60">
        <v>1350</v>
      </c>
      <c r="K14" s="60">
        <v>1360</v>
      </c>
      <c r="L14" s="60">
        <v>1400</v>
      </c>
      <c r="M14" s="60">
        <v>1420</v>
      </c>
      <c r="N14" s="60">
        <v>1520</v>
      </c>
      <c r="O14" s="60">
        <v>1520</v>
      </c>
      <c r="P14" s="60">
        <v>1520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 t="str">
        <f>IF($F$6="","",IF(VLOOKUP($F$6,'Список сотрудников'!$D$12:$G$302,3,0)="","руб.","%"))</f>
        <v>руб.</v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250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250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250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250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250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250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250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250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250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250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250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250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250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250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250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250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50</v>
      </c>
      <c r="J19" s="67">
        <f>IF(OR($F$6="",J13=0),0,IF(VLOOKUP($F$6,'Список сотрудников'!$D$12:$H$302,5,0)="да",70,50))</f>
        <v>50</v>
      </c>
      <c r="K19" s="67">
        <f>IF(OR($F$6="",K13=0),0,IF(VLOOKUP($F$6,'Список сотрудников'!$D$12:$H$302,5,0)="да",70,50))</f>
        <v>50</v>
      </c>
      <c r="L19" s="67">
        <f>IF(OR($F$6="",L13=0),0,IF(VLOOKUP($F$6,'Список сотрудников'!$D$12:$H$302,5,0)="да",70,50))</f>
        <v>50</v>
      </c>
      <c r="M19" s="67">
        <f>IF(OR($F$6="",M13=0),0,IF(VLOOKUP($F$6,'Список сотрудников'!$D$12:$H$302,5,0)="да",70,50))</f>
        <v>50</v>
      </c>
      <c r="N19" s="67">
        <f>IF(OR($F$6="",N13=0),0,IF(VLOOKUP($F$6,'Список сотрудников'!$D$12:$H$302,5,0)="да",70,50))</f>
        <v>50</v>
      </c>
      <c r="O19" s="67">
        <f>IF(OR($F$6="",O13=0),0,IF(VLOOKUP($F$6,'Список сотрудников'!$D$12:$H$302,5,0)="да",70,50))</f>
        <v>50</v>
      </c>
      <c r="P19" s="67">
        <f>IF(OR($F$6="",P13=0),0,IF(VLOOKUP($F$6,'Список сотрудников'!$D$12:$H$302,5,0)="да",70,50))</f>
        <v>50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675</v>
      </c>
      <c r="J20" s="67">
        <f t="shared" si="1"/>
        <v>675</v>
      </c>
      <c r="K20" s="67">
        <f t="shared" si="1"/>
        <v>690</v>
      </c>
      <c r="L20" s="67">
        <f t="shared" si="1"/>
        <v>710</v>
      </c>
      <c r="M20" s="67">
        <f t="shared" si="1"/>
        <v>710</v>
      </c>
      <c r="N20" s="67">
        <f t="shared" si="1"/>
        <v>760</v>
      </c>
      <c r="O20" s="67">
        <f t="shared" si="1"/>
        <v>760</v>
      </c>
      <c r="P20" s="67">
        <f t="shared" si="1"/>
        <v>760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250</v>
      </c>
      <c r="J21" s="67">
        <f t="shared" si="2"/>
        <v>250</v>
      </c>
      <c r="K21" s="67">
        <f t="shared" si="2"/>
        <v>250</v>
      </c>
      <c r="L21" s="67">
        <f t="shared" si="2"/>
        <v>250</v>
      </c>
      <c r="M21" s="67">
        <f t="shared" si="2"/>
        <v>250</v>
      </c>
      <c r="N21" s="67">
        <f t="shared" si="2"/>
        <v>250</v>
      </c>
      <c r="O21" s="67">
        <f t="shared" si="2"/>
        <v>250</v>
      </c>
      <c r="P21" s="67">
        <f t="shared" si="2"/>
        <v>250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250</v>
      </c>
      <c r="J23" s="67">
        <f t="shared" si="4"/>
        <v>250</v>
      </c>
      <c r="K23" s="67">
        <f t="shared" si="4"/>
        <v>250</v>
      </c>
      <c r="L23" s="67">
        <f t="shared" si="4"/>
        <v>250</v>
      </c>
      <c r="M23" s="67">
        <f t="shared" si="4"/>
        <v>250</v>
      </c>
      <c r="N23" s="67">
        <f t="shared" si="4"/>
        <v>250</v>
      </c>
      <c r="O23" s="67">
        <f t="shared" si="4"/>
        <v>250</v>
      </c>
      <c r="P23" s="67">
        <f t="shared" si="4"/>
        <v>250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1</v>
      </c>
      <c r="J24" s="73">
        <f>IF($F$6="",0,VLOOKUP($F$6,'Список сотрудников'!$D$12:$J$302,7,0))</f>
        <v>1</v>
      </c>
      <c r="K24" s="73">
        <f>IF($F$6="",0,VLOOKUP($F$6,'Список сотрудников'!$D$12:$J$302,7,0))</f>
        <v>1</v>
      </c>
      <c r="L24" s="73">
        <f>IF($F$6="",0,VLOOKUP($F$6,'Список сотрудников'!$D$12:$J$302,7,0))</f>
        <v>1</v>
      </c>
      <c r="M24" s="73">
        <f>IF($F$6="",0,VLOOKUP($F$6,'Список сотрудников'!$D$12:$J$302,7,0))</f>
        <v>1</v>
      </c>
      <c r="N24" s="73">
        <f>IF($F$6="",0,VLOOKUP($F$6,'Список сотрудников'!$D$12:$J$302,7,0))</f>
        <v>1</v>
      </c>
      <c r="O24" s="73">
        <f>IF($F$6="",0,VLOOKUP($F$6,'Список сотрудников'!$D$12:$J$302,7,0))</f>
        <v>1</v>
      </c>
      <c r="P24" s="73">
        <f>IF($F$6="",0,VLOOKUP($F$6,'Список сотрудников'!$D$12:$J$302,7,0))</f>
        <v>1</v>
      </c>
      <c r="Q24" s="73">
        <f>IF($F$6="",0,VLOOKUP($F$6,'Список сотрудников'!$D$12:$J$302,7,0))</f>
        <v>1</v>
      </c>
      <c r="R24" s="73">
        <f>IF($F$6="",0,VLOOKUP($F$6,'Список сотрудников'!$D$12:$J$302,7,0))</f>
        <v>1</v>
      </c>
      <c r="S24" s="73">
        <f>IF($F$6="",0,VLOOKUP($F$6,'Список сотрудников'!$D$12:$J$302,7,0))</f>
        <v>1</v>
      </c>
      <c r="T24" s="73">
        <f>IF($F$6="",0,VLOOKUP($F$6,'Список сотрудников'!$D$12:$J$302,7,0))</f>
        <v>1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2.5</v>
      </c>
      <c r="J25" s="67">
        <f t="shared" si="5"/>
        <v>2.5</v>
      </c>
      <c r="K25" s="67">
        <f t="shared" si="5"/>
        <v>2.5</v>
      </c>
      <c r="L25" s="67">
        <f t="shared" si="5"/>
        <v>2.5</v>
      </c>
      <c r="M25" s="67">
        <f t="shared" si="5"/>
        <v>2.5</v>
      </c>
      <c r="N25" s="67">
        <f t="shared" si="5"/>
        <v>2.5</v>
      </c>
      <c r="O25" s="67">
        <f t="shared" si="5"/>
        <v>2.5</v>
      </c>
      <c r="P25" s="67">
        <f t="shared" si="5"/>
        <v>2.5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252.5</v>
      </c>
      <c r="J26" s="74">
        <f t="shared" si="6"/>
        <v>252.5</v>
      </c>
      <c r="K26" s="74">
        <f t="shared" si="6"/>
        <v>252.5</v>
      </c>
      <c r="L26" s="74">
        <f t="shared" si="6"/>
        <v>252.5</v>
      </c>
      <c r="M26" s="74">
        <f t="shared" si="6"/>
        <v>252.5</v>
      </c>
      <c r="N26" s="74">
        <f t="shared" si="6"/>
        <v>252.5</v>
      </c>
      <c r="O26" s="74">
        <f t="shared" si="6"/>
        <v>252.5</v>
      </c>
      <c r="P26" s="74">
        <f t="shared" si="6"/>
        <v>252.5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2020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2.2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3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B1:AT28"/>
  <sheetViews>
    <sheetView zoomScaleSheetLayoutView="10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16384" width="2.75390625" style="1" customWidth="1"/>
  </cols>
  <sheetData>
    <row r="1" spans="2:46" s="94" customFormat="1" ht="17.25" customHeight="1" thickBot="1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5"/>
      <c r="AP1" s="95"/>
      <c r="AQ1" s="95"/>
      <c r="AT1" s="96"/>
    </row>
    <row r="2" spans="2:22" ht="12" customHeight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2" customHeight="1">
      <c r="B3" s="48"/>
      <c r="C3" s="109" t="s">
        <v>56</v>
      </c>
      <c r="D3" s="109"/>
      <c r="E3" s="109"/>
      <c r="F3" s="109"/>
      <c r="G3" s="109"/>
      <c r="H3" s="109"/>
      <c r="I3" s="109"/>
      <c r="J3" s="109"/>
      <c r="K3" s="109"/>
      <c r="L3" s="49"/>
      <c r="M3" s="125" t="s">
        <v>71</v>
      </c>
      <c r="N3" s="125"/>
      <c r="O3" s="125"/>
      <c r="P3" s="66">
        <v>2019</v>
      </c>
      <c r="Q3" s="49"/>
      <c r="R3" s="49"/>
      <c r="S3" s="49"/>
      <c r="T3" s="49"/>
      <c r="U3" s="49"/>
      <c r="V3" s="50"/>
    </row>
    <row r="4" spans="2:22" ht="12" customHeight="1">
      <c r="B4" s="48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2:22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2" customHeight="1">
      <c r="B6" s="48"/>
      <c r="C6" s="65" t="s">
        <v>72</v>
      </c>
      <c r="D6" s="65"/>
      <c r="E6" s="65"/>
      <c r="F6" s="126"/>
      <c r="G6" s="126"/>
      <c r="H6" s="126"/>
      <c r="I6" s="126"/>
      <c r="J6" s="126"/>
      <c r="K6" s="126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2" ht="12" customHeight="1">
      <c r="B8" s="48"/>
      <c r="C8" s="65" t="s">
        <v>73</v>
      </c>
      <c r="D8" s="49"/>
      <c r="E8" s="49"/>
      <c r="F8" s="49"/>
      <c r="G8" s="126">
        <f>IF($F$6="","",VLOOKUP($F$6,'Список сотрудников'!D12:E302,2,0))</f>
      </c>
      <c r="H8" s="126"/>
      <c r="I8" s="126"/>
      <c r="J8" s="126"/>
      <c r="K8" s="126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2:22" ht="12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</row>
    <row r="10" spans="2:22" s="77" customFormat="1" ht="21.75" customHeight="1">
      <c r="B10" s="48"/>
      <c r="C10" s="117"/>
      <c r="D10" s="117"/>
      <c r="E10" s="117"/>
      <c r="F10" s="117"/>
      <c r="G10" s="117"/>
      <c r="H10" s="63"/>
      <c r="I10" s="63" t="s">
        <v>17</v>
      </c>
      <c r="J10" s="63" t="s">
        <v>18</v>
      </c>
      <c r="K10" s="63" t="s">
        <v>19</v>
      </c>
      <c r="L10" s="63" t="s">
        <v>20</v>
      </c>
      <c r="M10" s="63" t="s">
        <v>21</v>
      </c>
      <c r="N10" s="63" t="s">
        <v>22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63" t="s">
        <v>28</v>
      </c>
      <c r="U10" s="63" t="s">
        <v>33</v>
      </c>
      <c r="V10" s="50"/>
    </row>
    <row r="11" spans="2:22" s="77" customFormat="1" ht="12" customHeight="1">
      <c r="B11" s="48"/>
      <c r="C11" s="112" t="s">
        <v>68</v>
      </c>
      <c r="D11" s="113"/>
      <c r="E11" s="113"/>
      <c r="F11" s="113"/>
      <c r="G11" s="114"/>
      <c r="H11" s="64" t="s">
        <v>69</v>
      </c>
      <c r="I11" s="64">
        <v>1</v>
      </c>
      <c r="J11" s="64">
        <v>2</v>
      </c>
      <c r="K11" s="64">
        <v>3</v>
      </c>
      <c r="L11" s="64">
        <v>4</v>
      </c>
      <c r="M11" s="64">
        <v>5</v>
      </c>
      <c r="N11" s="64">
        <v>6</v>
      </c>
      <c r="O11" s="64">
        <v>7</v>
      </c>
      <c r="P11" s="64">
        <v>8</v>
      </c>
      <c r="Q11" s="64">
        <v>9</v>
      </c>
      <c r="R11" s="64">
        <v>10</v>
      </c>
      <c r="S11" s="64">
        <v>11</v>
      </c>
      <c r="T11" s="64">
        <v>12</v>
      </c>
      <c r="U11" s="64">
        <v>13</v>
      </c>
      <c r="V11" s="50"/>
    </row>
    <row r="12" spans="2:22" s="77" customFormat="1" ht="21.75" customHeight="1">
      <c r="B12" s="48"/>
      <c r="C12" s="116" t="s">
        <v>37</v>
      </c>
      <c r="D12" s="116"/>
      <c r="E12" s="116"/>
      <c r="F12" s="116"/>
      <c r="G12" s="116"/>
      <c r="H12" s="55" t="s">
        <v>0</v>
      </c>
      <c r="I12" s="56">
        <v>0</v>
      </c>
      <c r="J12" s="57">
        <f aca="true" t="shared" si="0" ref="J12:T12">I27</f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  <c r="U12" s="56" t="s">
        <v>70</v>
      </c>
      <c r="V12" s="50"/>
    </row>
    <row r="13" spans="2:22" s="77" customFormat="1" ht="21.75" customHeight="1">
      <c r="B13" s="48"/>
      <c r="C13" s="115" t="s">
        <v>40</v>
      </c>
      <c r="D13" s="115"/>
      <c r="E13" s="115"/>
      <c r="F13" s="115"/>
      <c r="G13" s="115"/>
      <c r="H13" s="58" t="s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59">
        <v>0</v>
      </c>
      <c r="R13" s="59">
        <v>0</v>
      </c>
      <c r="S13" s="59">
        <v>0</v>
      </c>
      <c r="T13" s="59">
        <v>0</v>
      </c>
      <c r="U13" s="59" t="s">
        <v>70</v>
      </c>
      <c r="V13" s="50"/>
    </row>
    <row r="14" spans="2:22" s="77" customFormat="1" ht="31.5" customHeight="1">
      <c r="B14" s="48"/>
      <c r="C14" s="115" t="s">
        <v>41</v>
      </c>
      <c r="D14" s="115"/>
      <c r="E14" s="115"/>
      <c r="F14" s="115"/>
      <c r="G14" s="115"/>
      <c r="H14" s="58" t="s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59" t="s">
        <v>70</v>
      </c>
      <c r="V14" s="50"/>
    </row>
    <row r="15" spans="2:22" s="77" customFormat="1" ht="21.75" customHeight="1">
      <c r="B15" s="48"/>
      <c r="C15" s="115" t="s">
        <v>67</v>
      </c>
      <c r="D15" s="115"/>
      <c r="E15" s="115"/>
      <c r="F15" s="115"/>
      <c r="G15" s="115"/>
      <c r="H15" s="58">
        <f>IF($F$6="","",IF(VLOOKUP($F$6,'Список сотрудников'!$D$12:$G$302,3,0)="","руб.","%"))</f>
      </c>
      <c r="I15" s="67">
        <f>IF(OR($F$6="",I14=0),0,IF(VLOOKUP($F$6,'Список сотрудников'!$D$12:$G$302,3,0)="",VLOOKUP($F$6,'Список сотрудников'!$D$12:$G$302,4,0),VLOOKUP($F$6,'Список сотрудников'!$D$12:$G$302,3,0)))</f>
        <v>0</v>
      </c>
      <c r="J15" s="67">
        <f>IF(OR($F$6="",J14=0),0,IF(VLOOKUP($F$6,'Список сотрудников'!$D$12:$G$302,3,0)="",VLOOKUP($F$6,'Список сотрудников'!$D$12:$G$302,4,0),VLOOKUP($F$6,'Список сотрудников'!$D$12:$G$302,3,0)))</f>
        <v>0</v>
      </c>
      <c r="K15" s="67">
        <f>IF(OR($F$6="",K14=0),0,IF(VLOOKUP($F$6,'Список сотрудников'!$D$12:$G$302,3,0)="",VLOOKUP($F$6,'Список сотрудников'!$D$12:$G$302,4,0),VLOOKUP($F$6,'Список сотрудников'!$D$12:$G$302,3,0)))</f>
        <v>0</v>
      </c>
      <c r="L15" s="67">
        <f>IF(OR($F$6="",L14=0),0,IF(VLOOKUP($F$6,'Список сотрудников'!$D$12:$G$302,3,0)="",VLOOKUP($F$6,'Список сотрудников'!$D$12:$G$302,4,0),VLOOKUP($F$6,'Список сотрудников'!$D$12:$G$302,3,0)))</f>
        <v>0</v>
      </c>
      <c r="M15" s="67">
        <f>IF(OR($F$6="",M14=0),0,IF(VLOOKUP($F$6,'Список сотрудников'!$D$12:$G$302,3,0)="",VLOOKUP($F$6,'Список сотрудников'!$D$12:$G$302,4,0),VLOOKUP($F$6,'Список сотрудников'!$D$12:$G$302,3,0)))</f>
        <v>0</v>
      </c>
      <c r="N15" s="67">
        <f>IF(OR($F$6="",N14=0),0,IF(VLOOKUP($F$6,'Список сотрудников'!$D$12:$G$302,3,0)="",VLOOKUP($F$6,'Список сотрудников'!$D$12:$G$302,4,0),VLOOKUP($F$6,'Список сотрудников'!$D$12:$G$302,3,0)))</f>
        <v>0</v>
      </c>
      <c r="O15" s="67">
        <f>IF(OR($F$6="",O14=0),0,IF(VLOOKUP($F$6,'Список сотрудников'!$D$12:$G$302,3,0)="",VLOOKUP($F$6,'Список сотрудников'!$D$12:$G$302,4,0),VLOOKUP($F$6,'Список сотрудников'!$D$12:$G$302,3,0)))</f>
        <v>0</v>
      </c>
      <c r="P15" s="67">
        <f>IF(OR($F$6="",P14=0),0,IF(VLOOKUP($F$6,'Список сотрудников'!$D$12:$G$302,3,0)="",VLOOKUP($F$6,'Список сотрудников'!$D$12:$G$302,4,0),VLOOKUP($F$6,'Список сотрудников'!$D$12:$G$302,3,0)))</f>
        <v>0</v>
      </c>
      <c r="Q15" s="67">
        <f>IF(OR($F$6="",Q14=0),0,IF(VLOOKUP($F$6,'Список сотрудников'!$D$12:$G$302,3,0)="",VLOOKUP($F$6,'Список сотрудников'!$D$12:$G$302,4,0),VLOOKUP($F$6,'Список сотрудников'!$D$12:$G$302,3,0)))</f>
        <v>0</v>
      </c>
      <c r="R15" s="67">
        <f>IF(OR($F$6="",R14=0),0,IF(VLOOKUP($F$6,'Список сотрудников'!$D$12:$G$302,3,0)="",VLOOKUP($F$6,'Список сотрудников'!$D$12:$G$302,4,0),VLOOKUP($F$6,'Список сотрудников'!$D$12:$G$302,3,0)))</f>
        <v>0</v>
      </c>
      <c r="S15" s="67">
        <f>IF(OR($F$6="",S14=0),0,IF(VLOOKUP($F$6,'Список сотрудников'!$D$12:$G$302,3,0)="",VLOOKUP($F$6,'Список сотрудников'!$D$12:$G$302,4,0),VLOOKUP($F$6,'Список сотрудников'!$D$12:$G$302,3,0)))</f>
        <v>0</v>
      </c>
      <c r="T15" s="67">
        <f>IF(OR($F$6="",T14=0),0,IF(VLOOKUP($F$6,'Список сотрудников'!$D$12:$G$302,3,0)="",VLOOKUP($F$6,'Список сотрудников'!$D$12:$G$302,4,0),VLOOKUP($F$6,'Список сотрудников'!$D$12:$G$302,3,0)))</f>
        <v>0</v>
      </c>
      <c r="U15" s="59" t="s">
        <v>70</v>
      </c>
      <c r="V15" s="50"/>
    </row>
    <row r="16" spans="2:22" s="77" customFormat="1" ht="21.75" customHeight="1">
      <c r="B16" s="48"/>
      <c r="C16" s="115" t="s">
        <v>38</v>
      </c>
      <c r="D16" s="115"/>
      <c r="E16" s="115"/>
      <c r="F16" s="115"/>
      <c r="G16" s="115"/>
      <c r="H16" s="58" t="s">
        <v>0</v>
      </c>
      <c r="I16" s="67">
        <f>IF(OR($F$6="",I14=0),0,IF(VLOOKUP($F$6,'Список сотрудников'!$D$12:$G$302,3,0)="",VLOOKUP($F$6,'Список сотрудников'!$D$12:$G$302,4,0),ROUND(VLOOKUP($F$6,'Список сотрудников'!$D$12:$G$302,3,0)*I14/100,2)))</f>
        <v>0</v>
      </c>
      <c r="J16" s="67">
        <f>IF(OR($F$6="",J14=0),0,IF(VLOOKUP($F$6,'Список сотрудников'!$D$12:$G$302,3,0)="",VLOOKUP($F$6,'Список сотрудников'!$D$12:$G$302,4,0),ROUND(VLOOKUP($F$6,'Список сотрудников'!$D$12:$G$302,3,0)*J14/100,2)))</f>
        <v>0</v>
      </c>
      <c r="K16" s="67">
        <f>IF(OR($F$6="",K14=0),0,IF(VLOOKUP($F$6,'Список сотрудников'!$D$12:$G$302,3,0)="",VLOOKUP($F$6,'Список сотрудников'!$D$12:$G$302,4,0),ROUND(VLOOKUP($F$6,'Список сотрудников'!$D$12:$G$302,3,0)*K14/100,2)))</f>
        <v>0</v>
      </c>
      <c r="L16" s="67">
        <f>IF(OR($F$6="",L14=0),0,IF(VLOOKUP($F$6,'Список сотрудников'!$D$12:$G$302,3,0)="",VLOOKUP($F$6,'Список сотрудников'!$D$12:$G$302,4,0),ROUND(VLOOKUP($F$6,'Список сотрудников'!$D$12:$G$302,3,0)*L14/100,2)))</f>
        <v>0</v>
      </c>
      <c r="M16" s="67">
        <f>IF(OR($F$6="",M14=0),0,IF(VLOOKUP($F$6,'Список сотрудников'!$D$12:$G$302,3,0)="",VLOOKUP($F$6,'Список сотрудников'!$D$12:$G$302,4,0),ROUND(VLOOKUP($F$6,'Список сотрудников'!$D$12:$G$302,3,0)*M14/100,2)))</f>
        <v>0</v>
      </c>
      <c r="N16" s="67">
        <f>IF(OR($F$6="",N14=0),0,IF(VLOOKUP($F$6,'Список сотрудников'!$D$12:$G$302,3,0)="",VLOOKUP($F$6,'Список сотрудников'!$D$12:$G$302,4,0),ROUND(VLOOKUP($F$6,'Список сотрудников'!$D$12:$G$302,3,0)*N14/100,2)))</f>
        <v>0</v>
      </c>
      <c r="O16" s="67">
        <f>IF(OR($F$6="",O14=0),0,IF(VLOOKUP($F$6,'Список сотрудников'!$D$12:$G$302,3,0)="",VLOOKUP($F$6,'Список сотрудников'!$D$12:$G$302,4,0),ROUND(VLOOKUP($F$6,'Список сотрудников'!$D$12:$G$302,3,0)*O14/100,2)))</f>
        <v>0</v>
      </c>
      <c r="P16" s="67">
        <f>IF(OR($F$6="",P14=0),0,IF(VLOOKUP($F$6,'Список сотрудников'!$D$12:$G$302,3,0)="",VLOOKUP($F$6,'Список сотрудников'!$D$12:$G$302,4,0),ROUND(VLOOKUP($F$6,'Список сотрудников'!$D$12:$G$302,3,0)*P14/100,2)))</f>
        <v>0</v>
      </c>
      <c r="Q16" s="67">
        <f>IF(OR($F$6="",Q14=0),0,IF(VLOOKUP($F$6,'Список сотрудников'!$D$12:$G$302,3,0)="",VLOOKUP($F$6,'Список сотрудников'!$D$12:$G$302,4,0),ROUND(VLOOKUP($F$6,'Список сотрудников'!$D$12:$G$302,3,0)*Q14/100,2)))</f>
        <v>0</v>
      </c>
      <c r="R16" s="67">
        <f>IF(OR($F$6="",R14=0),0,IF(VLOOKUP($F$6,'Список сотрудников'!$D$12:$G$302,3,0)="",VLOOKUP($F$6,'Список сотрудников'!$D$12:$G$302,4,0),ROUND(VLOOKUP($F$6,'Список сотрудников'!$D$12:$G$302,3,0)*R14/100,2)))</f>
        <v>0</v>
      </c>
      <c r="S16" s="67">
        <f>IF(OR($F$6="",S14=0),0,IF(VLOOKUP($F$6,'Список сотрудников'!$D$12:$G$302,3,0)="",VLOOKUP($F$6,'Список сотрудников'!$D$12:$G$302,4,0),ROUND(VLOOKUP($F$6,'Список сотрудников'!$D$12:$G$302,3,0)*S14/100,2)))</f>
        <v>0</v>
      </c>
      <c r="T16" s="67">
        <f>IF(OR($F$6="",T14=0),0,IF(VLOOKUP($F$6,'Список сотрудников'!$D$12:$G$302,3,0)="",VLOOKUP($F$6,'Список сотрудников'!$D$12:$G$302,4,0),ROUND(VLOOKUP($F$6,'Список сотрудников'!$D$12:$G$302,3,0)*T14/100,2)))</f>
        <v>0</v>
      </c>
      <c r="U16" s="59" t="s">
        <v>70</v>
      </c>
      <c r="V16" s="50"/>
    </row>
    <row r="17" spans="2:22" s="77" customFormat="1" ht="21.75" customHeight="1">
      <c r="B17" s="48"/>
      <c r="C17" s="115" t="s">
        <v>42</v>
      </c>
      <c r="D17" s="115"/>
      <c r="E17" s="115"/>
      <c r="F17" s="115"/>
      <c r="G17" s="115"/>
      <c r="H17" s="58" t="s">
        <v>1</v>
      </c>
      <c r="I17" s="68">
        <f>IF(OR($F$6="",I13=0,$H$15="руб."),0,IF(AND(VLOOKUP($F$6,'Список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J17" s="68">
        <f>IF(OR($F$6="",J13=0,$H$15="руб."),0,IF(AND(VLOOKUP($F$6,'Список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K17" s="68">
        <f>IF(OR($F$6="",K13=0,$H$15="руб."),0,IF(AND(VLOOKUP($F$6,'Список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L17" s="68">
        <f>IF(OR($F$6="",L13=0,$H$15="руб."),0,IF(AND(VLOOKUP($F$6,'Список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M17" s="68">
        <f>IF(OR($F$6="",M13=0,$H$15="руб."),0,IF(AND(VLOOKUP($F$6,'Список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N17" s="68">
        <f>IF(OR($F$6="",N13=0,$H$15="руб."),0,IF(AND(VLOOKUP($F$6,'Список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O17" s="68">
        <f>IF(OR($F$6="",O13=0,$H$15="руб."),0,IF(AND(VLOOKUP($F$6,'Список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P17" s="68">
        <f>IF(OR($F$6="",P13=0,$H$15="руб."),0,IF(AND(VLOOKUP($F$6,'Список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Q17" s="68">
        <f>IF(OR($F$6="",Q13=0,$H$15="руб."),0,IF(AND(VLOOKUP($F$6,'Список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R17" s="68">
        <f>IF(OR($F$6="",R13=0,$H$15="руб."),0,IF(AND(VLOOKUP($F$6,'Список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S17" s="68">
        <f>IF(OR($F$6="",S13=0,$H$15="руб."),0,IF(AND(VLOOKUP($F$6,'Список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T17" s="68">
        <f>IF(OR($F$6="",T13=0,$H$15="руб."),0,IF(AND(VLOOKUP($F$6,'Список сотрудников'!$D$12:$I$302,5,0)="да",VLOOKUP($F$6,'Список сотрудников'!$D$12:$I$302,6,0)=1),50,IF(AND(VLOOKUP($F$6,'Список сотрудников'!$D$12:$I$302,5,0)="да",VLOOKUP($F$6,'Список сотрудников'!$D$12:$I$302,6,0)=2),75,IF(AND(VLOOKUP($F$6,'Список сотрудников'!$D$12:$I$302,5,0)="да",VLOOKUP($F$6,'Список сотрудников'!$D$12:$I$302,6,0)&gt;=3),100,0))))</f>
        <v>0</v>
      </c>
      <c r="U17" s="59" t="s">
        <v>70</v>
      </c>
      <c r="V17" s="50"/>
    </row>
    <row r="18" spans="2:22" s="77" customFormat="1" ht="21.75" customHeight="1">
      <c r="B18" s="48"/>
      <c r="C18" s="115" t="s">
        <v>50</v>
      </c>
      <c r="D18" s="115"/>
      <c r="E18" s="115"/>
      <c r="F18" s="115"/>
      <c r="G18" s="115"/>
      <c r="H18" s="58" t="s">
        <v>0</v>
      </c>
      <c r="I18" s="67">
        <f>IF(OR($P$3="",I17=0),0,ROUND(VLOOKUP(CONCATENATE(I$10,$P$3),БПМ!$B$6:$E$40,4,0)*I17/100,2))</f>
        <v>0</v>
      </c>
      <c r="J18" s="67">
        <f>IF(OR($P$3="",J17=0),0,ROUND(VLOOKUP(CONCATENATE(J$10,$P$3),БПМ!$B$6:$E$40,4,0)*J17/100,2))</f>
        <v>0</v>
      </c>
      <c r="K18" s="67">
        <f>IF(OR($P$3="",K17=0),0,ROUND(VLOOKUP(CONCATENATE(K$10,$P$3),БПМ!$B$6:$E$40,4,0)*K17/100,2))</f>
        <v>0</v>
      </c>
      <c r="L18" s="67">
        <f>IF(OR($P$3="",L17=0),0,ROUND(VLOOKUP(CONCATENATE(L$10,$P$3),БПМ!$B$6:$E$40,4,0)*L17/100,2))</f>
        <v>0</v>
      </c>
      <c r="M18" s="67">
        <f>IF(OR($P$3="",M17=0),0,ROUND(VLOOKUP(CONCATENATE(M$10,$P$3),БПМ!$B$6:$E$40,4,0)*M17/100,2))</f>
        <v>0</v>
      </c>
      <c r="N18" s="67">
        <f>IF(OR($P$3="",N17=0),0,ROUND(VLOOKUP(CONCATENATE(N$10,$P$3),БПМ!$B$6:$E$40,4,0)*N17/100,2))</f>
        <v>0</v>
      </c>
      <c r="O18" s="67">
        <f>IF(OR($P$3="",O17=0),0,ROUND(VLOOKUP(CONCATENATE(O$10,$P$3),БПМ!$B$6:$E$40,4,0)*O17/100,2))</f>
        <v>0</v>
      </c>
      <c r="P18" s="67">
        <f>IF(OR($P$3="",P17=0),0,ROUND(VLOOKUP(CONCATENATE(P$10,$P$3),БПМ!$B$6:$E$40,4,0)*P17/100,2))</f>
        <v>0</v>
      </c>
      <c r="Q18" s="67">
        <f>IF(OR($P$3="",Q17=0),0,ROUND(VLOOKUP(CONCATENATE(Q$10,$P$3),БПМ!$B$6:$E$40,4,0)*Q17/100,2))</f>
        <v>0</v>
      </c>
      <c r="R18" s="67">
        <f>IF(OR($P$3="",R17=0),0,ROUND(VLOOKUP(CONCATENATE(R$10,$P$3),БПМ!$B$6:$E$40,4,0)*R17/100,2))</f>
        <v>0</v>
      </c>
      <c r="S18" s="67">
        <f>IF(OR($P$3="",S17=0),0,ROUND(VLOOKUP(CONCATENATE(S$10,$P$3),БПМ!$B$6:$E$40,4,0)*S17/100,2))</f>
        <v>0</v>
      </c>
      <c r="T18" s="67">
        <f>IF(OR($P$3="",T17=0),0,ROUND(VLOOKUP(CONCATENATE(T$10,$P$3),БПМ!$B$6:$E$40,4,0)*T17/100,2))</f>
        <v>0</v>
      </c>
      <c r="U18" s="59" t="s">
        <v>70</v>
      </c>
      <c r="V18" s="50"/>
    </row>
    <row r="19" spans="2:22" s="77" customFormat="1" ht="21.75" customHeight="1">
      <c r="B19" s="48"/>
      <c r="C19" s="122" t="s">
        <v>44</v>
      </c>
      <c r="D19" s="123"/>
      <c r="E19" s="123"/>
      <c r="F19" s="123"/>
      <c r="G19" s="124"/>
      <c r="H19" s="58" t="s">
        <v>1</v>
      </c>
      <c r="I19" s="67">
        <f>IF(OR($F$6="",I13=0),0,IF(VLOOKUP($F$6,'Список сотрудников'!$D$12:$H$302,5,0)="да",70,50))</f>
        <v>0</v>
      </c>
      <c r="J19" s="67">
        <f>IF(OR($F$6="",J13=0),0,IF(VLOOKUP($F$6,'Список сотрудников'!$D$12:$H$302,5,0)="да",70,50))</f>
        <v>0</v>
      </c>
      <c r="K19" s="67">
        <f>IF(OR($F$6="",K13=0),0,IF(VLOOKUP($F$6,'Список сотрудников'!$D$12:$H$302,5,0)="да",70,50))</f>
        <v>0</v>
      </c>
      <c r="L19" s="67">
        <f>IF(OR($F$6="",L13=0),0,IF(VLOOKUP($F$6,'Список сотрудников'!$D$12:$H$302,5,0)="да",70,50))</f>
        <v>0</v>
      </c>
      <c r="M19" s="67">
        <f>IF(OR($F$6="",M13=0),0,IF(VLOOKUP($F$6,'Список сотрудников'!$D$12:$H$302,5,0)="да",70,50))</f>
        <v>0</v>
      </c>
      <c r="N19" s="67">
        <f>IF(OR($F$6="",N13=0),0,IF(VLOOKUP($F$6,'Список сотрудников'!$D$12:$H$302,5,0)="да",70,50))</f>
        <v>0</v>
      </c>
      <c r="O19" s="67">
        <f>IF(OR($F$6="",O13=0),0,IF(VLOOKUP($F$6,'Список сотрудников'!$D$12:$H$302,5,0)="да",70,50))</f>
        <v>0</v>
      </c>
      <c r="P19" s="67">
        <f>IF(OR($F$6="",P13=0),0,IF(VLOOKUP($F$6,'Список сотрудников'!$D$12:$H$302,5,0)="да",70,50))</f>
        <v>0</v>
      </c>
      <c r="Q19" s="67">
        <f>IF(OR($F$6="",Q13=0),0,IF(VLOOKUP($F$6,'Список сотрудников'!$D$12:$H$302,5,0)="да",70,50))</f>
        <v>0</v>
      </c>
      <c r="R19" s="67">
        <f>IF(OR($F$6="",R13=0),0,IF(VLOOKUP($F$6,'Список сотрудников'!$D$12:$H$302,5,0)="да",70,50))</f>
        <v>0</v>
      </c>
      <c r="S19" s="67">
        <f>IF(OR($F$6="",S13=0),0,IF(VLOOKUP($F$6,'Список сотрудников'!$D$12:$H$302,5,0)="да",70,50))</f>
        <v>0</v>
      </c>
      <c r="T19" s="67">
        <f>IF(OR($F$6="",T13=0),0,IF(VLOOKUP($F$6,'Список сотрудников'!$D$12:$H$302,5,0)="да",70,50))</f>
        <v>0</v>
      </c>
      <c r="U19" s="59" t="s">
        <v>70</v>
      </c>
      <c r="V19" s="50"/>
    </row>
    <row r="20" spans="2:22" s="77" customFormat="1" ht="21.75" customHeight="1">
      <c r="B20" s="48"/>
      <c r="C20" s="115" t="s">
        <v>48</v>
      </c>
      <c r="D20" s="115"/>
      <c r="E20" s="115"/>
      <c r="F20" s="115"/>
      <c r="G20" s="115"/>
      <c r="H20" s="58" t="s">
        <v>0</v>
      </c>
      <c r="I20" s="67">
        <f aca="true" t="shared" si="1" ref="I20:T20">IF(I19="",0,ROUND(I13*I19/100,2))</f>
        <v>0</v>
      </c>
      <c r="J20" s="67">
        <f t="shared" si="1"/>
        <v>0</v>
      </c>
      <c r="K20" s="67">
        <f t="shared" si="1"/>
        <v>0</v>
      </c>
      <c r="L20" s="67">
        <f t="shared" si="1"/>
        <v>0</v>
      </c>
      <c r="M20" s="67">
        <f t="shared" si="1"/>
        <v>0</v>
      </c>
      <c r="N20" s="67">
        <f t="shared" si="1"/>
        <v>0</v>
      </c>
      <c r="O20" s="67">
        <f t="shared" si="1"/>
        <v>0</v>
      </c>
      <c r="P20" s="67">
        <f t="shared" si="1"/>
        <v>0</v>
      </c>
      <c r="Q20" s="67">
        <f t="shared" si="1"/>
        <v>0</v>
      </c>
      <c r="R20" s="67">
        <f t="shared" si="1"/>
        <v>0</v>
      </c>
      <c r="S20" s="67">
        <f t="shared" si="1"/>
        <v>0</v>
      </c>
      <c r="T20" s="67">
        <f t="shared" si="1"/>
        <v>0</v>
      </c>
      <c r="U20" s="59" t="s">
        <v>70</v>
      </c>
      <c r="V20" s="50"/>
    </row>
    <row r="21" spans="2:22" s="77" customFormat="1" ht="21.75" customHeight="1">
      <c r="B21" s="48"/>
      <c r="C21" s="115" t="s">
        <v>49</v>
      </c>
      <c r="D21" s="115"/>
      <c r="E21" s="115"/>
      <c r="F21" s="115"/>
      <c r="G21" s="115"/>
      <c r="H21" s="58" t="s">
        <v>0</v>
      </c>
      <c r="I21" s="67">
        <f aca="true" t="shared" si="2" ref="I21:T21">IF(AND($H$15="руб.",I20&lt;I16),ROUND(I20*100/(100+I24),2),IF(I16&gt;I18,I16,IF(I20*100/(100+I24)&lt;I18,ROUND(I20*100/(100+I24),2),I18)))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59" t="s">
        <v>70</v>
      </c>
      <c r="V21" s="50"/>
    </row>
    <row r="22" spans="2:22" s="77" customFormat="1" ht="21.75" customHeight="1">
      <c r="B22" s="48"/>
      <c r="C22" s="115" t="s">
        <v>45</v>
      </c>
      <c r="D22" s="115"/>
      <c r="E22" s="115"/>
      <c r="F22" s="115"/>
      <c r="G22" s="115"/>
      <c r="H22" s="58" t="s">
        <v>0</v>
      </c>
      <c r="I22" s="67">
        <f aca="true" t="shared" si="3" ref="I22:T22">IF(I12=0,0,IF(I12&lt;(I20*100/(100+I24)-I21),I12,ROUND((I20*100/(100+I24))-I21,2)))</f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  <c r="Q22" s="67">
        <f t="shared" si="3"/>
        <v>0</v>
      </c>
      <c r="R22" s="67">
        <f t="shared" si="3"/>
        <v>0</v>
      </c>
      <c r="S22" s="67">
        <f t="shared" si="3"/>
        <v>0</v>
      </c>
      <c r="T22" s="67">
        <f t="shared" si="3"/>
        <v>0</v>
      </c>
      <c r="U22" s="59" t="s">
        <v>70</v>
      </c>
      <c r="V22" s="50"/>
    </row>
    <row r="23" spans="2:22" s="77" customFormat="1" ht="21.75" customHeight="1">
      <c r="B23" s="48"/>
      <c r="C23" s="115" t="s">
        <v>47</v>
      </c>
      <c r="D23" s="115"/>
      <c r="E23" s="115"/>
      <c r="F23" s="115"/>
      <c r="G23" s="115"/>
      <c r="H23" s="58" t="s">
        <v>0</v>
      </c>
      <c r="I23" s="67">
        <f aca="true" t="shared" si="4" ref="I23:T23">I21+I22</f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59" t="s">
        <v>70</v>
      </c>
      <c r="V23" s="50"/>
    </row>
    <row r="24" spans="2:22" s="77" customFormat="1" ht="21.75" customHeight="1" hidden="1">
      <c r="B24" s="48"/>
      <c r="C24" s="115" t="s">
        <v>34</v>
      </c>
      <c r="D24" s="115"/>
      <c r="E24" s="115"/>
      <c r="F24" s="115"/>
      <c r="G24" s="115"/>
      <c r="H24" s="58" t="s">
        <v>1</v>
      </c>
      <c r="I24" s="73">
        <f>IF($F$6="",0,VLOOKUP($F$6,'Список сотрудников'!$D$12:$J$302,7,0))</f>
        <v>0</v>
      </c>
      <c r="J24" s="73">
        <f>IF($F$6="",0,VLOOKUP($F$6,'Список сотрудников'!$D$12:$J$302,7,0))</f>
        <v>0</v>
      </c>
      <c r="K24" s="73">
        <f>IF($F$6="",0,VLOOKUP($F$6,'Список сотрудников'!$D$12:$J$302,7,0))</f>
        <v>0</v>
      </c>
      <c r="L24" s="73">
        <f>IF($F$6="",0,VLOOKUP($F$6,'Список сотрудников'!$D$12:$J$302,7,0))</f>
        <v>0</v>
      </c>
      <c r="M24" s="73">
        <f>IF($F$6="",0,VLOOKUP($F$6,'Список сотрудников'!$D$12:$J$302,7,0))</f>
        <v>0</v>
      </c>
      <c r="N24" s="73">
        <f>IF($F$6="",0,VLOOKUP($F$6,'Список сотрудников'!$D$12:$J$302,7,0))</f>
        <v>0</v>
      </c>
      <c r="O24" s="73">
        <f>IF($F$6="",0,VLOOKUP($F$6,'Список сотрудников'!$D$12:$J$302,7,0))</f>
        <v>0</v>
      </c>
      <c r="P24" s="73">
        <f>IF($F$6="",0,VLOOKUP($F$6,'Список сотрудников'!$D$12:$J$302,7,0))</f>
        <v>0</v>
      </c>
      <c r="Q24" s="73">
        <f>IF($F$6="",0,VLOOKUP($F$6,'Список сотрудников'!$D$12:$J$302,7,0))</f>
        <v>0</v>
      </c>
      <c r="R24" s="73">
        <f>IF($F$6="",0,VLOOKUP($F$6,'Список сотрудников'!$D$12:$J$302,7,0))</f>
        <v>0</v>
      </c>
      <c r="S24" s="73">
        <f>IF($F$6="",0,VLOOKUP($F$6,'Список сотрудников'!$D$12:$J$302,7,0))</f>
        <v>0</v>
      </c>
      <c r="T24" s="73">
        <f>IF($F$6="",0,VLOOKUP($F$6,'Список сотрудников'!$D$12:$J$302,7,0))</f>
        <v>0</v>
      </c>
      <c r="U24" s="59" t="s">
        <v>70</v>
      </c>
      <c r="V24" s="50"/>
    </row>
    <row r="25" spans="2:22" s="77" customFormat="1" ht="21.75" customHeight="1">
      <c r="B25" s="48"/>
      <c r="C25" s="115" t="s">
        <v>46</v>
      </c>
      <c r="D25" s="115"/>
      <c r="E25" s="115"/>
      <c r="F25" s="115"/>
      <c r="G25" s="115"/>
      <c r="H25" s="58" t="s">
        <v>0</v>
      </c>
      <c r="I25" s="67">
        <f aca="true" t="shared" si="5" ref="I25:T25">IF($F$6="",0,ROUND(I23*I24/100,2))</f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 t="shared" si="5"/>
        <v>0</v>
      </c>
      <c r="N25" s="67">
        <f t="shared" si="5"/>
        <v>0</v>
      </c>
      <c r="O25" s="67">
        <f t="shared" si="5"/>
        <v>0</v>
      </c>
      <c r="P25" s="67">
        <f t="shared" si="5"/>
        <v>0</v>
      </c>
      <c r="Q25" s="67">
        <f t="shared" si="5"/>
        <v>0</v>
      </c>
      <c r="R25" s="67">
        <f t="shared" si="5"/>
        <v>0</v>
      </c>
      <c r="S25" s="67">
        <f t="shared" si="5"/>
        <v>0</v>
      </c>
      <c r="T25" s="67">
        <f t="shared" si="5"/>
        <v>0</v>
      </c>
      <c r="U25" s="59" t="s">
        <v>70</v>
      </c>
      <c r="V25" s="50"/>
    </row>
    <row r="26" spans="2:22" s="77" customFormat="1" ht="21.75" customHeight="1">
      <c r="B26" s="48"/>
      <c r="C26" s="121" t="s">
        <v>75</v>
      </c>
      <c r="D26" s="121"/>
      <c r="E26" s="121"/>
      <c r="F26" s="121"/>
      <c r="G26" s="121"/>
      <c r="H26" s="58" t="s">
        <v>0</v>
      </c>
      <c r="I26" s="74">
        <f aca="true" t="shared" si="6" ref="I26:T26">I25+I23</f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6"/>
        <v>0</v>
      </c>
      <c r="U26" s="75">
        <f>SUM(I26:T26)</f>
        <v>0</v>
      </c>
      <c r="V26" s="50"/>
    </row>
    <row r="27" spans="2:22" s="77" customFormat="1" ht="21.75" customHeight="1">
      <c r="B27" s="48"/>
      <c r="C27" s="118" t="s">
        <v>39</v>
      </c>
      <c r="D27" s="119"/>
      <c r="E27" s="119"/>
      <c r="F27" s="119"/>
      <c r="G27" s="120"/>
      <c r="H27" s="61" t="s">
        <v>0</v>
      </c>
      <c r="I27" s="76">
        <f aca="true" t="shared" si="7" ref="I27:T27">IF(AND(I18=0,I21&lt;I16),I16-I21+I12,IF(I12-I22&lt;0,0,IF(I21&lt;I18,I12-I22+(I18-I21),I12-I22)))</f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62" t="s">
        <v>70</v>
      </c>
      <c r="V27" s="50"/>
    </row>
    <row r="28" spans="2:22" ht="12" customHeight="1" thickBo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B1:V1"/>
    <mergeCell ref="C27:G27"/>
    <mergeCell ref="C23:G23"/>
    <mergeCell ref="C24:G24"/>
    <mergeCell ref="C26:G26"/>
    <mergeCell ref="C25:G25"/>
    <mergeCell ref="C17:G17"/>
    <mergeCell ref="C18:G18"/>
    <mergeCell ref="C19:G19"/>
    <mergeCell ref="C22:G22"/>
    <mergeCell ref="C21:G21"/>
    <mergeCell ref="C20:G20"/>
    <mergeCell ref="C14:G14"/>
    <mergeCell ref="C15:G15"/>
    <mergeCell ref="M3:O3"/>
    <mergeCell ref="F6:K6"/>
    <mergeCell ref="G8:K8"/>
    <mergeCell ref="C16:G16"/>
    <mergeCell ref="C11:G11"/>
    <mergeCell ref="C3:K3"/>
    <mergeCell ref="C4:K4"/>
    <mergeCell ref="C12:G12"/>
    <mergeCell ref="C13:G13"/>
    <mergeCell ref="C10:G10"/>
  </mergeCells>
  <dataValidations count="1">
    <dataValidation type="list" allowBlank="1" showInputMessage="1" showErrorMessage="1" sqref="F6:K6">
      <formula1>список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2018-08-31T08:51:51Z</cp:lastPrinted>
  <dcterms:created xsi:type="dcterms:W3CDTF">2018-08-31T08:27:09Z</dcterms:created>
  <dcterms:modified xsi:type="dcterms:W3CDTF">2021-03-17T10:20:14Z</dcterms:modified>
  <cp:category/>
  <cp:version/>
  <cp:contentType/>
  <cp:contentStatus/>
</cp:coreProperties>
</file>