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18780" windowHeight="6000" tabRatio="913" activeTab="0"/>
  </bookViews>
  <sheets>
    <sheet name="Потребность в чист.об. ср-вах" sheetId="1" r:id="rId1"/>
    <sheet name="Расчет нормы прибыли" sheetId="2" r:id="rId2"/>
    <sheet name="Расчет нормы прибыли прост.мет." sheetId="3" r:id="rId3"/>
    <sheet name="Расчет дисконт. потока" sheetId="4" r:id="rId4"/>
  </sheets>
  <definedNames>
    <definedName name="_xlnm.Print_Area" localSheetId="0">'Потребность в чист.об. ср-вах'!$B$2:$K$21</definedName>
    <definedName name="_xlnm.Print_Area" localSheetId="3">'Расчет дисконт. потока'!$B$2:$Q$25</definedName>
    <definedName name="_xlnm.Print_Area" localSheetId="1">'Расчет нормы прибыли'!$B$2:$G$13</definedName>
    <definedName name="_xlnm.Print_Area" localSheetId="2">'Расчет нормы прибыли прост.мет.'!$B$2:$N$18</definedName>
  </definedNames>
  <calcPr fullCalcOnLoad="1"/>
</workbook>
</file>

<file path=xl/comments4.xml><?xml version="1.0" encoding="utf-8"?>
<comments xmlns="http://schemas.openxmlformats.org/spreadsheetml/2006/main">
  <authors>
    <author>u-jeenn</author>
  </authors>
  <commentList>
    <comment ref="D23" authorId="0">
      <text>
        <r>
          <rPr>
            <sz val="8"/>
            <rFont val="Tahoma"/>
            <family val="2"/>
          </rPr>
          <t xml:space="preserve">взято значение ставки 12%, для изменения - измените данные в ячейке а23
</t>
        </r>
      </text>
    </comment>
  </commentList>
</comments>
</file>

<file path=xl/sharedStrings.xml><?xml version="1.0" encoding="utf-8"?>
<sst xmlns="http://schemas.openxmlformats.org/spreadsheetml/2006/main" count="153" uniqueCount="89">
  <si>
    <t>№ п/п</t>
  </si>
  <si>
    <t>3</t>
  </si>
  <si>
    <t>4</t>
  </si>
  <si>
    <t>2</t>
  </si>
  <si>
    <t>5</t>
  </si>
  <si>
    <t>6</t>
  </si>
  <si>
    <t>7</t>
  </si>
  <si>
    <t>Синий цвет цифр обозначает, что заполнение данных ячеек происходит автоматически.</t>
  </si>
  <si>
    <t xml:space="preserve">наименование показателя </t>
  </si>
  <si>
    <t>1</t>
  </si>
  <si>
    <t>1.1</t>
  </si>
  <si>
    <t>1.2</t>
  </si>
  <si>
    <t>1.3</t>
  </si>
  <si>
    <t>1.4</t>
  </si>
  <si>
    <t>1.5</t>
  </si>
  <si>
    <t>3.1</t>
  </si>
  <si>
    <t>3.2</t>
  </si>
  <si>
    <t>Расчет потребности в чистых оборотных средствах</t>
  </si>
  <si>
    <t>сырье А</t>
  </si>
  <si>
    <t>сырье В</t>
  </si>
  <si>
    <t>…</t>
  </si>
  <si>
    <t>1.1.2</t>
  </si>
  <si>
    <t>1.1.3</t>
  </si>
  <si>
    <t>1.1.4</t>
  </si>
  <si>
    <t>Полные товарно-материальные запасы:</t>
  </si>
  <si>
    <t>Сырье на складе:</t>
  </si>
  <si>
    <t>Вспомогательные производственные материалы на складе</t>
  </si>
  <si>
    <t>Запасные части на складе</t>
  </si>
  <si>
    <t>Незавершенное производство</t>
  </si>
  <si>
    <t>Денежные средства</t>
  </si>
  <si>
    <t>Готовая продукция</t>
  </si>
  <si>
    <t>Краткосрочные обязательства</t>
  </si>
  <si>
    <t>Оборотные активы</t>
  </si>
  <si>
    <t>Доля иностранного капитала, %</t>
  </si>
  <si>
    <t xml:space="preserve">Полная потребность в чистом оборотном капитале </t>
  </si>
  <si>
    <t>Вложение инвестиций</t>
  </si>
  <si>
    <t>Производство</t>
  </si>
  <si>
    <t>1-ый год</t>
  </si>
  <si>
    <t>2-ой год</t>
  </si>
  <si>
    <t>3-ий год</t>
  </si>
  <si>
    <t>4-ый год</t>
  </si>
  <si>
    <t>(млн. руб)</t>
  </si>
  <si>
    <t>Расчет среднегодовой нормы прибыли на инвестиции, акционерный и собственный капитал</t>
  </si>
  <si>
    <t>Среднегодовая чистая прибыль, млн.руб.</t>
  </si>
  <si>
    <t>Инвестиции, млн.руб.</t>
  </si>
  <si>
    <t>Среднегодовая норма прибыли на инвестиции</t>
  </si>
  <si>
    <t>Полный оплаченный акционерный капитал, млн.руб.</t>
  </si>
  <si>
    <t>Среднегодовая норма прибыли на акционерный капитал</t>
  </si>
  <si>
    <t>Собственный капитал, млн руб.</t>
  </si>
  <si>
    <t>Среднегодовая норма прибыли на собственный капитал</t>
  </si>
  <si>
    <t xml:space="preserve">Вариант I </t>
  </si>
  <si>
    <t xml:space="preserve">Вариант II </t>
  </si>
  <si>
    <t>Строительство</t>
  </si>
  <si>
    <t>Сдача в эксплуатацию и выход на полную мощность</t>
  </si>
  <si>
    <t>Расчет среднегодовой нормы прибыли на инвестированный капитал и
срока окупаемости проекта простым методом</t>
  </si>
  <si>
    <t>Чистая прибыль от реализации инвестиционного проекта, млн.руб.</t>
  </si>
  <si>
    <t>5.1</t>
  </si>
  <si>
    <t>5.2</t>
  </si>
  <si>
    <t>Акционерный капитал, млн. руб.</t>
  </si>
  <si>
    <t>Годовая норма прибыли:</t>
  </si>
  <si>
    <t>Собственный (инвестированный) капитал, млн.руб.</t>
  </si>
  <si>
    <t>-</t>
  </si>
  <si>
    <t>на акционерный капитал, %</t>
  </si>
  <si>
    <t xml:space="preserve">среднегодовая норма прибыли на акционерный капитал, % </t>
  </si>
  <si>
    <t>Срок окупаемости проекта</t>
  </si>
  <si>
    <t>на собственный (инвестированный) капитал, %</t>
  </si>
  <si>
    <t xml:space="preserve">среднегодовая норма прибыли на собственный (инвестированный) капитал, % </t>
  </si>
  <si>
    <t>Расчет дисконтированного потока реальных денег</t>
  </si>
  <si>
    <t>поступления от реализации</t>
  </si>
  <si>
    <t>проценты по ценным бумагам</t>
  </si>
  <si>
    <t>инвестиции в основной капитал</t>
  </si>
  <si>
    <t>предпроизводственные расходы</t>
  </si>
  <si>
    <t>8</t>
  </si>
  <si>
    <t>9</t>
  </si>
  <si>
    <t>10</t>
  </si>
  <si>
    <t>11</t>
  </si>
  <si>
    <t>Приток средств:</t>
  </si>
  <si>
    <t>Прочие доходы</t>
  </si>
  <si>
    <t xml:space="preserve">Полный приток реальных денег </t>
  </si>
  <si>
    <t>Полный отток реальных денег</t>
  </si>
  <si>
    <t>Прирост основного капитала:</t>
  </si>
  <si>
    <t>Прямые затраты на производство и реализацию продукции</t>
  </si>
  <si>
    <t>Общехозяйственные и общепроизводственные расходы</t>
  </si>
  <si>
    <t>Уплаченные налоги</t>
  </si>
  <si>
    <t>Прирост чистого оборотного капитала</t>
  </si>
  <si>
    <t>Кумулятивный чистый поток реальных денег</t>
  </si>
  <si>
    <t xml:space="preserve">Чистый дисконтированный доход </t>
  </si>
  <si>
    <t>Кумулятивный чистый дисконтированный доход</t>
  </si>
  <si>
    <t>Чистый поток реальных денег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</si>
</sst>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* #,##0_);_(* \-#,##0_);_(* &quot;-&quot;??_);_(@_)"/>
    <numFmt numFmtId="174" formatCode="0.000"/>
    <numFmt numFmtId="175" formatCode="0.0"/>
    <numFmt numFmtId="176" formatCode="00"/>
    <numFmt numFmtId="177" formatCode="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000"/>
    <numFmt numFmtId="184" formatCode="0.00000"/>
    <numFmt numFmtId="185" formatCode="0.000000"/>
    <numFmt numFmtId="186" formatCode="0.0%"/>
  </numFmts>
  <fonts count="48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14"/>
      <name val="Tahoma"/>
      <family val="2"/>
    </font>
    <font>
      <sz val="8"/>
      <color indexed="30"/>
      <name val="Tahoma"/>
      <family val="2"/>
    </font>
    <font>
      <sz val="10"/>
      <color indexed="30"/>
      <name val="Tahoma"/>
      <family val="2"/>
    </font>
    <font>
      <sz val="12"/>
      <name val="Tahoma"/>
      <family val="2"/>
    </font>
    <font>
      <sz val="9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1" fillId="34" borderId="13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Border="1" applyAlignment="1" applyProtection="1">
      <alignment vertical="center"/>
      <protection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82" fontId="10" fillId="0" borderId="14" xfId="0" applyNumberFormat="1" applyFont="1" applyBorder="1" applyAlignment="1">
      <alignment horizontal="center" vertical="center" wrapText="1"/>
    </xf>
    <xf numFmtId="182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 hidden="1"/>
    </xf>
    <xf numFmtId="9" fontId="4" fillId="32" borderId="0" xfId="0" applyNumberFormat="1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/>
      <protection hidden="1"/>
    </xf>
    <xf numFmtId="10" fontId="1" fillId="0" borderId="14" xfId="0" applyNumberFormat="1" applyFont="1" applyBorder="1" applyAlignment="1">
      <alignment horizontal="center" vertical="center" wrapText="1"/>
    </xf>
    <xf numFmtId="10" fontId="10" fillId="0" borderId="14" xfId="0" applyNumberFormat="1" applyFont="1" applyBorder="1" applyAlignment="1">
      <alignment horizontal="center" vertical="center" wrapText="1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left"/>
      <protection hidden="1"/>
    </xf>
    <xf numFmtId="0" fontId="8" fillId="33" borderId="15" xfId="0" applyFont="1" applyFill="1" applyBorder="1" applyAlignment="1" applyProtection="1">
      <alignment vertical="center"/>
      <protection hidden="1"/>
    </xf>
    <xf numFmtId="0" fontId="8" fillId="33" borderId="16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vertical="center" wrapText="1"/>
      <protection hidden="1"/>
    </xf>
    <xf numFmtId="0" fontId="4" fillId="33" borderId="19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vertical="center" wrapText="1"/>
    </xf>
    <xf numFmtId="182" fontId="1" fillId="0" borderId="14" xfId="0" applyNumberFormat="1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4" borderId="14" xfId="0" applyFont="1" applyFill="1" applyBorder="1" applyAlignment="1">
      <alignment horizontal="center" vertical="center" wrapText="1"/>
    </xf>
    <xf numFmtId="3" fontId="1" fillId="34" borderId="14" xfId="0" applyNumberFormat="1" applyFont="1" applyFill="1" applyBorder="1" applyAlignment="1">
      <alignment vertical="center" wrapText="1"/>
    </xf>
    <xf numFmtId="186" fontId="10" fillId="0" borderId="14" xfId="0" applyNumberFormat="1" applyFont="1" applyBorder="1" applyAlignment="1">
      <alignment horizontal="center" vertical="center" wrapText="1"/>
    </xf>
    <xf numFmtId="10" fontId="4" fillId="32" borderId="0" xfId="0" applyNumberFormat="1" applyFont="1" applyFill="1" applyBorder="1" applyAlignment="1" applyProtection="1">
      <alignment vertical="center"/>
      <protection hidden="1"/>
    </xf>
    <xf numFmtId="0" fontId="12" fillId="34" borderId="20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3" xfId="0" applyFont="1" applyFill="1" applyBorder="1" applyAlignment="1" applyProtection="1">
      <alignment horizontal="center" vertical="center" wrapText="1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3" fontId="1" fillId="34" borderId="21" xfId="0" applyNumberFormat="1" applyFont="1" applyFill="1" applyBorder="1" applyAlignment="1">
      <alignment horizontal="center" vertical="center" wrapText="1"/>
    </xf>
    <xf numFmtId="3" fontId="1" fillId="34" borderId="22" xfId="0" applyNumberFormat="1" applyFont="1" applyFill="1" applyBorder="1" applyAlignment="1">
      <alignment horizontal="center" vertical="center" wrapText="1"/>
    </xf>
    <xf numFmtId="3" fontId="1" fillId="34" borderId="14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3" fontId="1" fillId="34" borderId="25" xfId="0" applyNumberFormat="1" applyFont="1" applyFill="1" applyBorder="1" applyAlignment="1">
      <alignment horizontal="center" vertical="center" wrapText="1"/>
    </xf>
    <xf numFmtId="10" fontId="10" fillId="0" borderId="21" xfId="0" applyNumberFormat="1" applyFont="1" applyBorder="1" applyAlignment="1">
      <alignment horizontal="center" vertical="center" wrapText="1"/>
    </xf>
    <xf numFmtId="10" fontId="10" fillId="0" borderId="25" xfId="0" applyNumberFormat="1" applyFont="1" applyBorder="1" applyAlignment="1">
      <alignment horizontal="center" vertical="center" wrapText="1"/>
    </xf>
    <xf numFmtId="10" fontId="10" fillId="0" borderId="22" xfId="0" applyNumberFormat="1" applyFont="1" applyBorder="1" applyAlignment="1">
      <alignment horizontal="center" vertical="center" wrapText="1"/>
    </xf>
    <xf numFmtId="182" fontId="1" fillId="0" borderId="21" xfId="0" applyNumberFormat="1" applyFont="1" applyBorder="1" applyAlignment="1">
      <alignment horizontal="center" vertical="center" wrapText="1"/>
    </xf>
    <xf numFmtId="182" fontId="1" fillId="0" borderId="25" xfId="0" applyNumberFormat="1" applyFont="1" applyBorder="1" applyAlignment="1">
      <alignment horizontal="center" vertical="center" wrapText="1"/>
    </xf>
    <xf numFmtId="182" fontId="1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Q21"/>
  <sheetViews>
    <sheetView tabSelected="1" zoomScalePageLayoutView="0" workbookViewId="0" topLeftCell="A1">
      <selection activeCell="C3" sqref="C3:J3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9" customWidth="1"/>
    <col min="4" max="4" width="36.125" style="19" customWidth="1"/>
    <col min="5" max="5" width="8.00390625" style="20" bestFit="1" customWidth="1"/>
    <col min="6" max="6" width="7.875" style="20" bestFit="1" customWidth="1"/>
    <col min="7" max="7" width="8.00390625" style="20" bestFit="1" customWidth="1"/>
    <col min="8" max="9" width="7.875" style="1" bestFit="1" customWidth="1"/>
    <col min="10" max="10" width="8.00390625" style="1" bestFit="1" customWidth="1"/>
    <col min="11" max="11" width="3.00390625" style="1" customWidth="1"/>
    <col min="12" max="14" width="2.75390625" style="1" customWidth="1"/>
    <col min="15" max="15" width="6.625" style="1" bestFit="1" customWidth="1"/>
    <col min="16" max="16" width="2.75390625" style="1" customWidth="1"/>
    <col min="17" max="17" width="6.625" style="1" bestFit="1" customWidth="1"/>
    <col min="18" max="19" width="2.75390625" style="1" customWidth="1"/>
    <col min="20" max="24" width="3.25390625" style="1" bestFit="1" customWidth="1"/>
    <col min="25" max="25" width="4.75390625" style="1" bestFit="1" customWidth="1"/>
    <col min="26" max="16384" width="2.75390625" style="1" customWidth="1"/>
  </cols>
  <sheetData>
    <row r="1" spans="2:18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43" ht="11.25" customHeight="1">
      <c r="B2" s="21"/>
      <c r="C2" s="22"/>
      <c r="D2" s="22"/>
      <c r="E2" s="22"/>
      <c r="F2" s="22"/>
      <c r="G2" s="22"/>
      <c r="H2" s="22"/>
      <c r="I2" s="22"/>
      <c r="J2" s="22"/>
      <c r="K2" s="23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18">
      <c r="B3" s="24"/>
      <c r="C3" s="42" t="s">
        <v>17</v>
      </c>
      <c r="D3" s="42"/>
      <c r="E3" s="42"/>
      <c r="F3" s="42"/>
      <c r="G3" s="42"/>
      <c r="H3" s="42"/>
      <c r="I3" s="42"/>
      <c r="J3" s="42"/>
      <c r="K3" s="2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2:43" ht="12.75" customHeight="1">
      <c r="B4" s="24"/>
      <c r="C4" s="7"/>
      <c r="D4" s="7"/>
      <c r="E4" s="7"/>
      <c r="F4" s="7"/>
      <c r="G4" s="7"/>
      <c r="H4" s="7"/>
      <c r="I4" s="48" t="s">
        <v>41</v>
      </c>
      <c r="J4" s="48"/>
      <c r="K4" s="2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2:43" ht="14.25">
      <c r="B5" s="26"/>
      <c r="C5" s="43" t="s">
        <v>0</v>
      </c>
      <c r="D5" s="43" t="s">
        <v>8</v>
      </c>
      <c r="E5" s="45" t="s">
        <v>35</v>
      </c>
      <c r="F5" s="46"/>
      <c r="G5" s="47" t="s">
        <v>36</v>
      </c>
      <c r="H5" s="47"/>
      <c r="I5" s="47"/>
      <c r="J5" s="47"/>
      <c r="K5" s="25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2:43" ht="14.25">
      <c r="B6" s="26"/>
      <c r="C6" s="44"/>
      <c r="D6" s="44"/>
      <c r="E6" s="35" t="s">
        <v>37</v>
      </c>
      <c r="F6" s="36" t="s">
        <v>38</v>
      </c>
      <c r="G6" s="35" t="s">
        <v>37</v>
      </c>
      <c r="H6" s="36" t="s">
        <v>38</v>
      </c>
      <c r="I6" s="37" t="s">
        <v>39</v>
      </c>
      <c r="J6" s="37" t="s">
        <v>40</v>
      </c>
      <c r="K6" s="2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2:25" s="9" customFormat="1" ht="12.75">
      <c r="B7" s="2"/>
      <c r="C7" s="10" t="s">
        <v>9</v>
      </c>
      <c r="D7" s="11" t="s">
        <v>24</v>
      </c>
      <c r="E7" s="12">
        <v>1080</v>
      </c>
      <c r="F7" s="12">
        <v>1210</v>
      </c>
      <c r="G7" s="12">
        <v>505</v>
      </c>
      <c r="H7" s="12">
        <v>650</v>
      </c>
      <c r="I7" s="12">
        <v>795</v>
      </c>
      <c r="J7" s="12">
        <v>940</v>
      </c>
      <c r="K7" s="3"/>
      <c r="T7" s="13"/>
      <c r="U7" s="13"/>
      <c r="V7" s="13"/>
      <c r="W7" s="13"/>
      <c r="X7" s="13"/>
      <c r="Y7" s="13"/>
    </row>
    <row r="8" spans="2:25" s="14" customFormat="1" ht="12.75">
      <c r="B8" s="2"/>
      <c r="C8" s="10" t="s">
        <v>10</v>
      </c>
      <c r="D8" s="31" t="s">
        <v>25</v>
      </c>
      <c r="E8" s="12">
        <v>350</v>
      </c>
      <c r="F8" s="12">
        <v>500</v>
      </c>
      <c r="G8" s="12">
        <v>90</v>
      </c>
      <c r="H8" s="12">
        <v>110</v>
      </c>
      <c r="I8" s="12">
        <v>130</v>
      </c>
      <c r="J8" s="12">
        <v>150</v>
      </c>
      <c r="K8" s="3"/>
      <c r="T8" s="13"/>
      <c r="U8" s="13"/>
      <c r="V8" s="13"/>
      <c r="W8" s="13"/>
      <c r="X8" s="13"/>
      <c r="Y8" s="13"/>
    </row>
    <row r="9" spans="2:25" s="14" customFormat="1" ht="12.75">
      <c r="B9" s="2"/>
      <c r="C9" s="10" t="s">
        <v>21</v>
      </c>
      <c r="D9" s="32" t="s">
        <v>18</v>
      </c>
      <c r="E9" s="34">
        <v>500</v>
      </c>
      <c r="F9" s="34">
        <v>800</v>
      </c>
      <c r="G9" s="34">
        <v>100</v>
      </c>
      <c r="H9" s="34">
        <v>110</v>
      </c>
      <c r="I9" s="34">
        <v>120</v>
      </c>
      <c r="J9" s="34">
        <v>130</v>
      </c>
      <c r="K9" s="3"/>
      <c r="T9" s="13"/>
      <c r="U9" s="13"/>
      <c r="V9" s="13"/>
      <c r="W9" s="13"/>
      <c r="X9" s="13"/>
      <c r="Y9" s="13"/>
    </row>
    <row r="10" spans="2:25" s="14" customFormat="1" ht="12.75">
      <c r="B10" s="2"/>
      <c r="C10" s="10" t="s">
        <v>22</v>
      </c>
      <c r="D10" s="32" t="s">
        <v>19</v>
      </c>
      <c r="E10" s="34">
        <v>200</v>
      </c>
      <c r="F10" s="34">
        <v>250</v>
      </c>
      <c r="G10" s="34">
        <v>100</v>
      </c>
      <c r="H10" s="34">
        <v>110</v>
      </c>
      <c r="I10" s="34">
        <v>120</v>
      </c>
      <c r="J10" s="34">
        <v>130</v>
      </c>
      <c r="K10" s="3"/>
      <c r="T10" s="13"/>
      <c r="U10" s="13"/>
      <c r="V10" s="13"/>
      <c r="W10" s="13"/>
      <c r="X10" s="13"/>
      <c r="Y10" s="13"/>
    </row>
    <row r="11" spans="2:25" s="14" customFormat="1" ht="12.75">
      <c r="B11" s="2"/>
      <c r="C11" s="10" t="s">
        <v>23</v>
      </c>
      <c r="D11" s="32" t="s">
        <v>20</v>
      </c>
      <c r="E11" s="34"/>
      <c r="F11" s="34"/>
      <c r="G11" s="34"/>
      <c r="H11" s="34"/>
      <c r="I11" s="34"/>
      <c r="J11" s="34"/>
      <c r="K11" s="3"/>
      <c r="T11" s="13"/>
      <c r="U11" s="13"/>
      <c r="V11" s="13"/>
      <c r="W11" s="13"/>
      <c r="X11" s="13"/>
      <c r="Y11" s="13"/>
    </row>
    <row r="12" spans="2:25" s="14" customFormat="1" ht="25.5">
      <c r="B12" s="2"/>
      <c r="C12" s="10" t="s">
        <v>11</v>
      </c>
      <c r="D12" s="31" t="s">
        <v>26</v>
      </c>
      <c r="E12" s="34">
        <v>400</v>
      </c>
      <c r="F12" s="34">
        <v>450</v>
      </c>
      <c r="G12" s="34">
        <v>110</v>
      </c>
      <c r="H12" s="34">
        <v>120</v>
      </c>
      <c r="I12" s="34">
        <v>130</v>
      </c>
      <c r="J12" s="34">
        <v>140</v>
      </c>
      <c r="K12" s="3"/>
      <c r="T12" s="13"/>
      <c r="U12" s="13"/>
      <c r="V12" s="13"/>
      <c r="W12" s="13"/>
      <c r="X12" s="13"/>
      <c r="Y12" s="13"/>
    </row>
    <row r="13" spans="2:25" s="14" customFormat="1" ht="12.75">
      <c r="B13" s="2"/>
      <c r="C13" s="10" t="s">
        <v>12</v>
      </c>
      <c r="D13" s="31" t="s">
        <v>27</v>
      </c>
      <c r="E13" s="34">
        <v>95</v>
      </c>
      <c r="F13" s="34">
        <v>95</v>
      </c>
      <c r="G13" s="34">
        <v>15</v>
      </c>
      <c r="H13" s="34">
        <v>25</v>
      </c>
      <c r="I13" s="34">
        <v>35</v>
      </c>
      <c r="J13" s="34">
        <v>45</v>
      </c>
      <c r="K13" s="3"/>
      <c r="T13" s="13"/>
      <c r="U13" s="13"/>
      <c r="V13" s="13"/>
      <c r="W13" s="13"/>
      <c r="X13" s="13"/>
      <c r="Y13" s="13"/>
    </row>
    <row r="14" spans="2:25" s="14" customFormat="1" ht="12.75">
      <c r="B14" s="2"/>
      <c r="C14" s="10" t="s">
        <v>13</v>
      </c>
      <c r="D14" s="31" t="s">
        <v>28</v>
      </c>
      <c r="E14" s="34">
        <v>180</v>
      </c>
      <c r="F14" s="34">
        <v>190</v>
      </c>
      <c r="G14" s="34">
        <v>75</v>
      </c>
      <c r="H14" s="34">
        <v>85</v>
      </c>
      <c r="I14" s="34">
        <v>95</v>
      </c>
      <c r="J14" s="34">
        <v>105</v>
      </c>
      <c r="K14" s="3"/>
      <c r="T14" s="13"/>
      <c r="U14" s="13"/>
      <c r="V14" s="13"/>
      <c r="W14" s="13"/>
      <c r="X14" s="13"/>
      <c r="Y14" s="13"/>
    </row>
    <row r="15" spans="2:25" s="14" customFormat="1" ht="12.75">
      <c r="B15" s="2"/>
      <c r="C15" s="10" t="s">
        <v>14</v>
      </c>
      <c r="D15" s="31" t="s">
        <v>30</v>
      </c>
      <c r="E15" s="34">
        <v>500</v>
      </c>
      <c r="F15" s="34">
        <v>400</v>
      </c>
      <c r="G15" s="34">
        <v>400</v>
      </c>
      <c r="H15" s="34">
        <v>350</v>
      </c>
      <c r="I15" s="34">
        <v>300</v>
      </c>
      <c r="J15" s="34">
        <v>250</v>
      </c>
      <c r="K15" s="3"/>
      <c r="T15" s="13"/>
      <c r="U15" s="13"/>
      <c r="V15" s="13"/>
      <c r="W15" s="13"/>
      <c r="X15" s="13"/>
      <c r="Y15" s="13"/>
    </row>
    <row r="16" spans="2:25" s="14" customFormat="1" ht="12.75">
      <c r="B16" s="2"/>
      <c r="C16" s="10" t="s">
        <v>3</v>
      </c>
      <c r="D16" s="11" t="s">
        <v>29</v>
      </c>
      <c r="E16" s="34"/>
      <c r="F16" s="34"/>
      <c r="G16" s="34"/>
      <c r="H16" s="34"/>
      <c r="I16" s="34"/>
      <c r="J16" s="34"/>
      <c r="K16" s="3"/>
      <c r="T16" s="13"/>
      <c r="U16" s="13"/>
      <c r="V16" s="13"/>
      <c r="W16" s="13"/>
      <c r="X16" s="13"/>
      <c r="Y16" s="13"/>
    </row>
    <row r="17" spans="2:25" s="14" customFormat="1" ht="12.75">
      <c r="B17" s="2"/>
      <c r="C17" s="10" t="s">
        <v>1</v>
      </c>
      <c r="D17" s="11" t="s">
        <v>32</v>
      </c>
      <c r="E17" s="12">
        <f aca="true" t="shared" si="0" ref="E17:J17">E7+E16</f>
        <v>1080</v>
      </c>
      <c r="F17" s="12">
        <f t="shared" si="0"/>
        <v>1210</v>
      </c>
      <c r="G17" s="12">
        <f t="shared" si="0"/>
        <v>505</v>
      </c>
      <c r="H17" s="12">
        <f t="shared" si="0"/>
        <v>650</v>
      </c>
      <c r="I17" s="12">
        <f t="shared" si="0"/>
        <v>795</v>
      </c>
      <c r="J17" s="12">
        <f t="shared" si="0"/>
        <v>940</v>
      </c>
      <c r="K17" s="3"/>
      <c r="T17" s="13"/>
      <c r="U17" s="13"/>
      <c r="V17" s="13"/>
      <c r="W17" s="13"/>
      <c r="X17" s="13"/>
      <c r="Y17" s="13"/>
    </row>
    <row r="18" spans="2:25" s="14" customFormat="1" ht="12.75">
      <c r="B18" s="2"/>
      <c r="C18" s="10" t="s">
        <v>2</v>
      </c>
      <c r="D18" s="11" t="s">
        <v>31</v>
      </c>
      <c r="E18" s="34">
        <v>190</v>
      </c>
      <c r="F18" s="34">
        <v>180</v>
      </c>
      <c r="G18" s="34">
        <v>170</v>
      </c>
      <c r="H18" s="34">
        <v>160</v>
      </c>
      <c r="I18" s="34">
        <v>150</v>
      </c>
      <c r="J18" s="34">
        <v>140</v>
      </c>
      <c r="K18" s="3"/>
      <c r="T18" s="13"/>
      <c r="U18" s="13"/>
      <c r="V18" s="13"/>
      <c r="W18" s="13"/>
      <c r="X18" s="13"/>
      <c r="Y18" s="13"/>
    </row>
    <row r="19" spans="2:25" s="14" customFormat="1" ht="25.5">
      <c r="B19" s="2"/>
      <c r="C19" s="10" t="s">
        <v>4</v>
      </c>
      <c r="D19" s="11" t="s">
        <v>34</v>
      </c>
      <c r="E19" s="12">
        <f aca="true" t="shared" si="1" ref="E19:J19">E17-E18</f>
        <v>890</v>
      </c>
      <c r="F19" s="12">
        <f t="shared" si="1"/>
        <v>1030</v>
      </c>
      <c r="G19" s="12">
        <f t="shared" si="1"/>
        <v>335</v>
      </c>
      <c r="H19" s="12">
        <f t="shared" si="1"/>
        <v>490</v>
      </c>
      <c r="I19" s="12">
        <f t="shared" si="1"/>
        <v>645</v>
      </c>
      <c r="J19" s="12">
        <f t="shared" si="1"/>
        <v>800</v>
      </c>
      <c r="K19" s="3"/>
      <c r="T19" s="13"/>
      <c r="U19" s="13"/>
      <c r="V19" s="13"/>
      <c r="W19" s="13"/>
      <c r="X19" s="13"/>
      <c r="Y19" s="13"/>
    </row>
    <row r="20" spans="1:25" s="16" customFormat="1" ht="12.75">
      <c r="A20" s="15"/>
      <c r="B20" s="27"/>
      <c r="C20" s="10" t="s">
        <v>5</v>
      </c>
      <c r="D20" s="11" t="s">
        <v>33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28"/>
      <c r="T20" s="13"/>
      <c r="U20" s="13"/>
      <c r="V20" s="13"/>
      <c r="W20" s="13"/>
      <c r="X20" s="13"/>
      <c r="Y20" s="13"/>
    </row>
    <row r="21" spans="2:11" ht="12" customHeight="1" thickBot="1">
      <c r="B21" s="4"/>
      <c r="C21" s="29"/>
      <c r="D21" s="29"/>
      <c r="E21" s="29"/>
      <c r="F21" s="29"/>
      <c r="G21" s="29"/>
      <c r="H21" s="29"/>
      <c r="I21" s="29"/>
      <c r="J21" s="29"/>
      <c r="K21" s="30"/>
    </row>
  </sheetData>
  <sheetProtection/>
  <mergeCells count="6">
    <mergeCell ref="C3:J3"/>
    <mergeCell ref="C5:C6"/>
    <mergeCell ref="D5:D6"/>
    <mergeCell ref="E5:F5"/>
    <mergeCell ref="G5:J5"/>
    <mergeCell ref="I4:J4"/>
  </mergeCells>
  <printOptions/>
  <pageMargins left="0.7" right="0.7" top="0.75" bottom="0.75" header="0.3" footer="0.3"/>
  <pageSetup horizontalDpi="300" verticalDpi="300" orientation="portrait" paperSize="9" scale="93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AM13"/>
  <sheetViews>
    <sheetView zoomScalePageLayoutView="0" workbookViewId="0" topLeftCell="A1">
      <selection activeCell="F12" sqref="F12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9" customWidth="1"/>
    <col min="4" max="4" width="52.00390625" style="19" customWidth="1"/>
    <col min="5" max="5" width="11.75390625" style="20" customWidth="1"/>
    <col min="6" max="6" width="9.625" style="20" bestFit="1" customWidth="1"/>
    <col min="7" max="7" width="3.00390625" style="1" customWidth="1"/>
    <col min="8" max="10" width="2.75390625" style="1" customWidth="1"/>
    <col min="11" max="11" width="6.625" style="1" bestFit="1" customWidth="1"/>
    <col min="12" max="12" width="2.75390625" style="1" customWidth="1"/>
    <col min="13" max="13" width="6.625" style="1" bestFit="1" customWidth="1"/>
    <col min="14" max="15" width="2.75390625" style="1" customWidth="1"/>
    <col min="16" max="20" width="3.25390625" style="1" bestFit="1" customWidth="1"/>
    <col min="21" max="21" width="4.75390625" style="1" bestFit="1" customWidth="1"/>
    <col min="22" max="16384" width="2.75390625" style="1" customWidth="1"/>
  </cols>
  <sheetData>
    <row r="1" spans="2:14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39" ht="11.25" customHeight="1">
      <c r="B2" s="21"/>
      <c r="C2" s="22"/>
      <c r="D2" s="22"/>
      <c r="E2" s="22"/>
      <c r="F2" s="22"/>
      <c r="G2" s="2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39" ht="44.25" customHeight="1">
      <c r="B3" s="24"/>
      <c r="C3" s="42" t="s">
        <v>42</v>
      </c>
      <c r="D3" s="42"/>
      <c r="E3" s="42"/>
      <c r="F3" s="42"/>
      <c r="G3" s="2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2:39" ht="6.75" customHeight="1">
      <c r="B4" s="24"/>
      <c r="C4" s="7"/>
      <c r="D4" s="7"/>
      <c r="E4" s="7"/>
      <c r="F4" s="7"/>
      <c r="G4" s="2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 ht="14.25" customHeight="1">
      <c r="B5" s="26"/>
      <c r="C5" s="8" t="s">
        <v>0</v>
      </c>
      <c r="D5" s="8" t="s">
        <v>8</v>
      </c>
      <c r="E5" s="38" t="s">
        <v>50</v>
      </c>
      <c r="F5" s="38" t="s">
        <v>51</v>
      </c>
      <c r="G5" s="2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2:21" s="9" customFormat="1" ht="17.25" customHeight="1">
      <c r="B6" s="2"/>
      <c r="C6" s="10" t="s">
        <v>9</v>
      </c>
      <c r="D6" s="11" t="s">
        <v>43</v>
      </c>
      <c r="E6" s="34">
        <v>2000</v>
      </c>
      <c r="F6" s="34">
        <v>1850</v>
      </c>
      <c r="G6" s="3"/>
      <c r="P6" s="13"/>
      <c r="Q6" s="13"/>
      <c r="R6" s="13"/>
      <c r="S6" s="13"/>
      <c r="T6" s="13"/>
      <c r="U6" s="13"/>
    </row>
    <row r="7" spans="2:21" s="14" customFormat="1" ht="17.25" customHeight="1">
      <c r="B7" s="2"/>
      <c r="C7" s="10" t="s">
        <v>3</v>
      </c>
      <c r="D7" s="11" t="s">
        <v>44</v>
      </c>
      <c r="E7" s="34">
        <v>10000</v>
      </c>
      <c r="F7" s="34">
        <v>10000</v>
      </c>
      <c r="G7" s="3"/>
      <c r="P7" s="13"/>
      <c r="Q7" s="13"/>
      <c r="R7" s="13"/>
      <c r="S7" s="13"/>
      <c r="T7" s="13"/>
      <c r="U7" s="13"/>
    </row>
    <row r="8" spans="2:21" s="14" customFormat="1" ht="17.25" customHeight="1">
      <c r="B8" s="2"/>
      <c r="C8" s="10" t="s">
        <v>1</v>
      </c>
      <c r="D8" s="11" t="s">
        <v>45</v>
      </c>
      <c r="E8" s="18">
        <f>E6/E7</f>
        <v>0.2</v>
      </c>
      <c r="F8" s="18">
        <f>F6/F7</f>
        <v>0.185</v>
      </c>
      <c r="G8" s="3"/>
      <c r="P8" s="13"/>
      <c r="Q8" s="13"/>
      <c r="R8" s="13"/>
      <c r="S8" s="13"/>
      <c r="T8" s="13"/>
      <c r="U8" s="13"/>
    </row>
    <row r="9" spans="2:21" s="14" customFormat="1" ht="17.25" customHeight="1">
      <c r="B9" s="2"/>
      <c r="C9" s="10" t="s">
        <v>2</v>
      </c>
      <c r="D9" s="11" t="s">
        <v>46</v>
      </c>
      <c r="E9" s="34">
        <v>5000</v>
      </c>
      <c r="F9" s="34">
        <v>5000</v>
      </c>
      <c r="G9" s="3"/>
      <c r="P9" s="13"/>
      <c r="Q9" s="13"/>
      <c r="R9" s="13"/>
      <c r="S9" s="13"/>
      <c r="T9" s="13"/>
      <c r="U9" s="13"/>
    </row>
    <row r="10" spans="2:21" s="14" customFormat="1" ht="17.25" customHeight="1">
      <c r="B10" s="2"/>
      <c r="C10" s="10" t="s">
        <v>4</v>
      </c>
      <c r="D10" s="11" t="s">
        <v>47</v>
      </c>
      <c r="E10" s="18">
        <f>E6/E9</f>
        <v>0.4</v>
      </c>
      <c r="F10" s="18">
        <f>F6/F9</f>
        <v>0.37</v>
      </c>
      <c r="G10" s="3"/>
      <c r="P10" s="13"/>
      <c r="Q10" s="13"/>
      <c r="R10" s="13"/>
      <c r="S10" s="13"/>
      <c r="T10" s="13"/>
      <c r="U10" s="13"/>
    </row>
    <row r="11" spans="2:21" s="14" customFormat="1" ht="17.25" customHeight="1">
      <c r="B11" s="2"/>
      <c r="C11" s="10" t="s">
        <v>5</v>
      </c>
      <c r="D11" s="11" t="s">
        <v>48</v>
      </c>
      <c r="E11" s="34">
        <v>4000</v>
      </c>
      <c r="F11" s="34">
        <v>4000</v>
      </c>
      <c r="G11" s="3"/>
      <c r="P11" s="13"/>
      <c r="Q11" s="13"/>
      <c r="R11" s="13"/>
      <c r="S11" s="13"/>
      <c r="T11" s="13"/>
      <c r="U11" s="13"/>
    </row>
    <row r="12" spans="2:21" s="14" customFormat="1" ht="17.25" customHeight="1">
      <c r="B12" s="2"/>
      <c r="C12" s="10" t="s">
        <v>6</v>
      </c>
      <c r="D12" s="11" t="s">
        <v>49</v>
      </c>
      <c r="E12" s="18">
        <f>E6/E11</f>
        <v>0.5</v>
      </c>
      <c r="F12" s="18">
        <f>F6/F11</f>
        <v>0.4625</v>
      </c>
      <c r="G12" s="3"/>
      <c r="P12" s="13"/>
      <c r="Q12" s="13"/>
      <c r="R12" s="13"/>
      <c r="S12" s="13"/>
      <c r="T12" s="13"/>
      <c r="U12" s="13"/>
    </row>
    <row r="13" spans="2:7" ht="12" customHeight="1" thickBot="1">
      <c r="B13" s="4"/>
      <c r="C13" s="29"/>
      <c r="D13" s="29"/>
      <c r="E13" s="29"/>
      <c r="F13" s="29"/>
      <c r="G13" s="30"/>
    </row>
  </sheetData>
  <sheetProtection/>
  <mergeCells count="1">
    <mergeCell ref="C3:F3"/>
  </mergeCells>
  <printOptions/>
  <pageMargins left="0.7" right="0.7" top="0.75" bottom="0.75" header="0.3" footer="0.3"/>
  <pageSetup horizontalDpi="300" verticalDpi="300" orientation="portrait" paperSize="9" scale="93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7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AT18"/>
  <sheetViews>
    <sheetView zoomScalePageLayoutView="0" workbookViewId="0" topLeftCell="A1">
      <selection activeCell="A1" sqref="A1:IV16384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9" customWidth="1"/>
    <col min="4" max="4" width="36.125" style="19" customWidth="1"/>
    <col min="5" max="5" width="8.00390625" style="20" bestFit="1" customWidth="1"/>
    <col min="6" max="6" width="8.00390625" style="20" customWidth="1"/>
    <col min="7" max="7" width="7.875" style="20" bestFit="1" customWidth="1"/>
    <col min="8" max="8" width="8.125" style="20" bestFit="1" customWidth="1"/>
    <col min="9" max="10" width="8.00390625" style="20" customWidth="1"/>
    <col min="11" max="12" width="7.875" style="1" bestFit="1" customWidth="1"/>
    <col min="13" max="13" width="8.00390625" style="1" bestFit="1" customWidth="1"/>
    <col min="14" max="14" width="3.00390625" style="1" customWidth="1"/>
    <col min="15" max="17" width="2.75390625" style="1" customWidth="1"/>
    <col min="18" max="18" width="6.625" style="1" bestFit="1" customWidth="1"/>
    <col min="19" max="19" width="2.75390625" style="1" customWidth="1"/>
    <col min="20" max="20" width="6.625" style="1" bestFit="1" customWidth="1"/>
    <col min="21" max="22" width="2.75390625" style="1" customWidth="1"/>
    <col min="23" max="27" width="3.25390625" style="1" bestFit="1" customWidth="1"/>
    <col min="28" max="28" width="4.75390625" style="1" bestFit="1" customWidth="1"/>
    <col min="29" max="16384" width="2.75390625" style="1" customWidth="1"/>
  </cols>
  <sheetData>
    <row r="1" spans="2:21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2:46" ht="11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2:46" ht="41.25" customHeight="1">
      <c r="B3" s="24"/>
      <c r="C3" s="42" t="s">
        <v>54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25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ht="12.75" customHeight="1">
      <c r="B4" s="24"/>
      <c r="C4" s="7"/>
      <c r="D4" s="7"/>
      <c r="E4" s="7"/>
      <c r="F4" s="7"/>
      <c r="G4" s="7"/>
      <c r="H4" s="7"/>
      <c r="I4" s="7"/>
      <c r="J4" s="7"/>
      <c r="K4" s="7"/>
      <c r="L4" s="48" t="s">
        <v>41</v>
      </c>
      <c r="M4" s="48"/>
      <c r="N4" s="2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ht="14.25">
      <c r="B5" s="26"/>
      <c r="C5" s="43" t="s">
        <v>0</v>
      </c>
      <c r="D5" s="43" t="s">
        <v>8</v>
      </c>
      <c r="E5" s="45" t="s">
        <v>35</v>
      </c>
      <c r="F5" s="50"/>
      <c r="G5" s="46"/>
      <c r="H5" s="47" t="s">
        <v>36</v>
      </c>
      <c r="I5" s="47"/>
      <c r="J5" s="47"/>
      <c r="K5" s="47"/>
      <c r="L5" s="47"/>
      <c r="M5" s="47"/>
      <c r="N5" s="2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25.5" customHeight="1">
      <c r="B6" s="26"/>
      <c r="C6" s="49"/>
      <c r="D6" s="49"/>
      <c r="E6" s="45" t="s">
        <v>52</v>
      </c>
      <c r="F6" s="50"/>
      <c r="G6" s="46"/>
      <c r="H6" s="45" t="s">
        <v>53</v>
      </c>
      <c r="I6" s="50"/>
      <c r="J6" s="50"/>
      <c r="K6" s="50"/>
      <c r="L6" s="50"/>
      <c r="M6" s="46"/>
      <c r="N6" s="2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ht="14.25">
      <c r="B7" s="26"/>
      <c r="C7" s="44"/>
      <c r="D7" s="44"/>
      <c r="E7" s="35">
        <v>2010</v>
      </c>
      <c r="F7" s="35">
        <f>E7+1</f>
        <v>2011</v>
      </c>
      <c r="G7" s="35">
        <f aca="true" t="shared" si="0" ref="G7:M7">F7+1</f>
        <v>2012</v>
      </c>
      <c r="H7" s="35">
        <f t="shared" si="0"/>
        <v>2013</v>
      </c>
      <c r="I7" s="35">
        <f t="shared" si="0"/>
        <v>2014</v>
      </c>
      <c r="J7" s="35">
        <f t="shared" si="0"/>
        <v>2015</v>
      </c>
      <c r="K7" s="35">
        <f t="shared" si="0"/>
        <v>2016</v>
      </c>
      <c r="L7" s="35">
        <f t="shared" si="0"/>
        <v>2017</v>
      </c>
      <c r="M7" s="35">
        <f t="shared" si="0"/>
        <v>2018</v>
      </c>
      <c r="N7" s="25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28" s="9" customFormat="1" ht="25.5">
      <c r="B8" s="2"/>
      <c r="C8" s="10" t="s">
        <v>9</v>
      </c>
      <c r="D8" s="11" t="s">
        <v>55</v>
      </c>
      <c r="E8" s="34" t="s">
        <v>61</v>
      </c>
      <c r="F8" s="34" t="s">
        <v>61</v>
      </c>
      <c r="G8" s="34" t="s">
        <v>61</v>
      </c>
      <c r="H8" s="34">
        <v>600</v>
      </c>
      <c r="I8" s="34">
        <v>700</v>
      </c>
      <c r="J8" s="34">
        <v>850</v>
      </c>
      <c r="K8" s="34">
        <v>1000</v>
      </c>
      <c r="L8" s="34">
        <v>1200</v>
      </c>
      <c r="M8" s="34">
        <v>1400</v>
      </c>
      <c r="N8" s="3"/>
      <c r="W8" s="13"/>
      <c r="X8" s="13"/>
      <c r="Y8" s="13"/>
      <c r="Z8" s="13"/>
      <c r="AA8" s="13"/>
      <c r="AB8" s="13"/>
    </row>
    <row r="9" spans="2:28" s="14" customFormat="1" ht="12.75">
      <c r="B9" s="2"/>
      <c r="C9" s="10" t="s">
        <v>3</v>
      </c>
      <c r="D9" s="11" t="s">
        <v>58</v>
      </c>
      <c r="E9" s="34" t="s">
        <v>61</v>
      </c>
      <c r="F9" s="34" t="s">
        <v>61</v>
      </c>
      <c r="G9" s="34">
        <v>5000</v>
      </c>
      <c r="H9" s="34">
        <v>5000</v>
      </c>
      <c r="I9" s="34">
        <v>5000</v>
      </c>
      <c r="J9" s="34">
        <v>5000</v>
      </c>
      <c r="K9" s="34">
        <v>5000</v>
      </c>
      <c r="L9" s="34">
        <v>5000</v>
      </c>
      <c r="M9" s="34">
        <v>5000</v>
      </c>
      <c r="N9" s="3"/>
      <c r="W9" s="13"/>
      <c r="X9" s="13"/>
      <c r="Y9" s="13"/>
      <c r="Z9" s="13"/>
      <c r="AA9" s="13"/>
      <c r="AB9" s="13"/>
    </row>
    <row r="10" spans="2:28" s="14" customFormat="1" ht="12.75">
      <c r="B10" s="2"/>
      <c r="C10" s="10" t="s">
        <v>1</v>
      </c>
      <c r="D10" s="11" t="s">
        <v>59</v>
      </c>
      <c r="E10" s="34"/>
      <c r="F10" s="34"/>
      <c r="G10" s="34"/>
      <c r="H10" s="34"/>
      <c r="I10" s="34"/>
      <c r="J10" s="34"/>
      <c r="K10" s="34"/>
      <c r="L10" s="34"/>
      <c r="M10" s="34"/>
      <c r="N10" s="3"/>
      <c r="W10" s="13"/>
      <c r="X10" s="13"/>
      <c r="Y10" s="13"/>
      <c r="Z10" s="13"/>
      <c r="AA10" s="13"/>
      <c r="AB10" s="13"/>
    </row>
    <row r="11" spans="2:28" s="14" customFormat="1" ht="12.75">
      <c r="B11" s="2"/>
      <c r="C11" s="10" t="s">
        <v>15</v>
      </c>
      <c r="D11" s="31" t="s">
        <v>62</v>
      </c>
      <c r="E11" s="34" t="s">
        <v>61</v>
      </c>
      <c r="F11" s="34" t="s">
        <v>61</v>
      </c>
      <c r="G11" s="34" t="s">
        <v>61</v>
      </c>
      <c r="H11" s="39">
        <f aca="true" t="shared" si="1" ref="H11:M11">IF(H9=0,0,H8/H9)</f>
        <v>0.12</v>
      </c>
      <c r="I11" s="39">
        <f t="shared" si="1"/>
        <v>0.14</v>
      </c>
      <c r="J11" s="39">
        <f t="shared" si="1"/>
        <v>0.17</v>
      </c>
      <c r="K11" s="39">
        <f t="shared" si="1"/>
        <v>0.2</v>
      </c>
      <c r="L11" s="39">
        <f t="shared" si="1"/>
        <v>0.24</v>
      </c>
      <c r="M11" s="39">
        <f t="shared" si="1"/>
        <v>0.28</v>
      </c>
      <c r="N11" s="3"/>
      <c r="W11" s="13"/>
      <c r="X11" s="13"/>
      <c r="Y11" s="13"/>
      <c r="Z11" s="13"/>
      <c r="AA11" s="13"/>
      <c r="AB11" s="13"/>
    </row>
    <row r="12" spans="2:28" s="14" customFormat="1" ht="25.5">
      <c r="B12" s="2"/>
      <c r="C12" s="10" t="s">
        <v>16</v>
      </c>
      <c r="D12" s="31" t="s">
        <v>63</v>
      </c>
      <c r="E12" s="34" t="s">
        <v>61</v>
      </c>
      <c r="F12" s="34" t="s">
        <v>61</v>
      </c>
      <c r="G12" s="34" t="s">
        <v>61</v>
      </c>
      <c r="H12" s="51">
        <f>SUM(H11:M11)/(COUNTA(H7:M7))</f>
        <v>0.19166666666666668</v>
      </c>
      <c r="I12" s="52"/>
      <c r="J12" s="52"/>
      <c r="K12" s="52"/>
      <c r="L12" s="52"/>
      <c r="M12" s="53"/>
      <c r="N12" s="3"/>
      <c r="W12" s="13"/>
      <c r="X12" s="13"/>
      <c r="Y12" s="13"/>
      <c r="Z12" s="13"/>
      <c r="AA12" s="13"/>
      <c r="AB12" s="13"/>
    </row>
    <row r="13" spans="2:28" s="14" customFormat="1" ht="25.5">
      <c r="B13" s="2"/>
      <c r="C13" s="10" t="s">
        <v>2</v>
      </c>
      <c r="D13" s="11" t="s">
        <v>60</v>
      </c>
      <c r="E13" s="34" t="s">
        <v>61</v>
      </c>
      <c r="F13" s="34" t="s">
        <v>61</v>
      </c>
      <c r="G13" s="34">
        <v>4000</v>
      </c>
      <c r="H13" s="34">
        <v>4000</v>
      </c>
      <c r="I13" s="34">
        <v>4000</v>
      </c>
      <c r="J13" s="34">
        <v>4000</v>
      </c>
      <c r="K13" s="34">
        <v>4000</v>
      </c>
      <c r="L13" s="34">
        <v>4000</v>
      </c>
      <c r="M13" s="34">
        <v>4000</v>
      </c>
      <c r="N13" s="3"/>
      <c r="W13" s="13"/>
      <c r="X13" s="13"/>
      <c r="Y13" s="13"/>
      <c r="Z13" s="13"/>
      <c r="AA13" s="13"/>
      <c r="AB13" s="13"/>
    </row>
    <row r="14" spans="2:28" s="14" customFormat="1" ht="12.75">
      <c r="B14" s="2"/>
      <c r="C14" s="10" t="s">
        <v>4</v>
      </c>
      <c r="D14" s="11" t="s">
        <v>59</v>
      </c>
      <c r="E14" s="34"/>
      <c r="F14" s="34"/>
      <c r="G14" s="34"/>
      <c r="H14" s="39"/>
      <c r="I14" s="39"/>
      <c r="J14" s="39"/>
      <c r="K14" s="39"/>
      <c r="L14" s="39"/>
      <c r="M14" s="39"/>
      <c r="N14" s="3"/>
      <c r="W14" s="13"/>
      <c r="X14" s="13"/>
      <c r="Y14" s="13"/>
      <c r="Z14" s="13"/>
      <c r="AA14" s="13"/>
      <c r="AB14" s="13"/>
    </row>
    <row r="15" spans="2:28" s="14" customFormat="1" ht="25.5">
      <c r="B15" s="2"/>
      <c r="C15" s="10" t="s">
        <v>56</v>
      </c>
      <c r="D15" s="31" t="s">
        <v>65</v>
      </c>
      <c r="E15" s="34" t="s">
        <v>61</v>
      </c>
      <c r="F15" s="34" t="s">
        <v>61</v>
      </c>
      <c r="G15" s="34" t="s">
        <v>61</v>
      </c>
      <c r="H15" s="39">
        <f aca="true" t="shared" si="2" ref="H15:M15">IF(H13=0,0,H8/H13)</f>
        <v>0.15</v>
      </c>
      <c r="I15" s="39">
        <f t="shared" si="2"/>
        <v>0.175</v>
      </c>
      <c r="J15" s="39">
        <f t="shared" si="2"/>
        <v>0.2125</v>
      </c>
      <c r="K15" s="39">
        <f t="shared" si="2"/>
        <v>0.25</v>
      </c>
      <c r="L15" s="39">
        <f t="shared" si="2"/>
        <v>0.3</v>
      </c>
      <c r="M15" s="39">
        <f t="shared" si="2"/>
        <v>0.35</v>
      </c>
      <c r="N15" s="3"/>
      <c r="W15" s="13"/>
      <c r="X15" s="13"/>
      <c r="Y15" s="13"/>
      <c r="Z15" s="13"/>
      <c r="AA15" s="13"/>
      <c r="AB15" s="13"/>
    </row>
    <row r="16" spans="2:28" s="14" customFormat="1" ht="38.25">
      <c r="B16" s="2"/>
      <c r="C16" s="10" t="s">
        <v>57</v>
      </c>
      <c r="D16" s="31" t="s">
        <v>66</v>
      </c>
      <c r="E16" s="34" t="s">
        <v>61</v>
      </c>
      <c r="F16" s="34" t="s">
        <v>61</v>
      </c>
      <c r="G16" s="34" t="s">
        <v>61</v>
      </c>
      <c r="H16" s="51">
        <f>SUM(H15:M15)/(COUNTA(H7:M7))</f>
        <v>0.23958333333333334</v>
      </c>
      <c r="I16" s="52"/>
      <c r="J16" s="52"/>
      <c r="K16" s="52"/>
      <c r="L16" s="52"/>
      <c r="M16" s="53"/>
      <c r="N16" s="3"/>
      <c r="W16" s="13"/>
      <c r="X16" s="13"/>
      <c r="Y16" s="13"/>
      <c r="Z16" s="13"/>
      <c r="AA16" s="13"/>
      <c r="AB16" s="13"/>
    </row>
    <row r="17" spans="2:28" s="14" customFormat="1" ht="12.75">
      <c r="B17" s="2"/>
      <c r="C17" s="10" t="s">
        <v>5</v>
      </c>
      <c r="D17" s="11" t="s">
        <v>64</v>
      </c>
      <c r="E17" s="34" t="s">
        <v>61</v>
      </c>
      <c r="F17" s="34" t="s">
        <v>61</v>
      </c>
      <c r="G17" s="34" t="s">
        <v>61</v>
      </c>
      <c r="H17" s="54">
        <f>G13/(SUM(H8:M8)/((COUNTA(H7:M7))))</f>
        <v>4.173913043478261</v>
      </c>
      <c r="I17" s="55"/>
      <c r="J17" s="55"/>
      <c r="K17" s="55"/>
      <c r="L17" s="55"/>
      <c r="M17" s="56"/>
      <c r="N17" s="3"/>
      <c r="W17" s="13"/>
      <c r="X17" s="13"/>
      <c r="Y17" s="13"/>
      <c r="Z17" s="13"/>
      <c r="AA17" s="13"/>
      <c r="AB17" s="13"/>
    </row>
    <row r="18" spans="2:14" ht="12" customHeight="1" thickBot="1">
      <c r="B18" s="4"/>
      <c r="C18" s="29"/>
      <c r="D18" s="11"/>
      <c r="E18" s="29"/>
      <c r="F18" s="29"/>
      <c r="G18" s="29"/>
      <c r="H18" s="29"/>
      <c r="I18" s="29"/>
      <c r="J18" s="29"/>
      <c r="K18" s="29"/>
      <c r="L18" s="29"/>
      <c r="M18" s="29"/>
      <c r="N18" s="30"/>
    </row>
  </sheetData>
  <sheetProtection/>
  <mergeCells count="11">
    <mergeCell ref="H12:M12"/>
    <mergeCell ref="H17:M17"/>
    <mergeCell ref="H16:M16"/>
    <mergeCell ref="C3:M3"/>
    <mergeCell ref="L4:M4"/>
    <mergeCell ref="C5:C7"/>
    <mergeCell ref="D5:D7"/>
    <mergeCell ref="E5:G5"/>
    <mergeCell ref="H5:M5"/>
    <mergeCell ref="E6:G6"/>
    <mergeCell ref="H6:M6"/>
  </mergeCells>
  <printOptions/>
  <pageMargins left="0.7" right="0.7" top="0.75" bottom="0.75" header="0.3" footer="0.3"/>
  <pageSetup horizontalDpi="300" verticalDpi="300" orientation="portrait" paperSize="9" scale="93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4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W25"/>
  <sheetViews>
    <sheetView zoomScalePageLayoutView="0" workbookViewId="0" topLeftCell="A3">
      <selection activeCell="L28" sqref="L28"/>
    </sheetView>
  </sheetViews>
  <sheetFormatPr defaultColWidth="2.75390625" defaultRowHeight="12" customHeight="1"/>
  <cols>
    <col min="1" max="1" width="6.625" style="1" bestFit="1" customWidth="1"/>
    <col min="2" max="2" width="3.25390625" style="1" customWidth="1"/>
    <col min="3" max="3" width="5.625" style="19" customWidth="1"/>
    <col min="4" max="4" width="36.125" style="19" customWidth="1"/>
    <col min="5" max="5" width="8.00390625" style="20" bestFit="1" customWidth="1"/>
    <col min="6" max="8" width="8.875" style="20" bestFit="1" customWidth="1"/>
    <col min="9" max="11" width="8.125" style="20" customWidth="1"/>
    <col min="12" max="12" width="8.00390625" style="20" customWidth="1"/>
    <col min="13" max="13" width="8.125" style="20" bestFit="1" customWidth="1"/>
    <col min="14" max="16" width="9.125" style="1" bestFit="1" customWidth="1"/>
    <col min="17" max="17" width="3.00390625" style="1" customWidth="1"/>
    <col min="18" max="20" width="2.75390625" style="1" customWidth="1"/>
    <col min="21" max="21" width="6.625" style="1" bestFit="1" customWidth="1"/>
    <col min="22" max="22" width="2.75390625" style="1" customWidth="1"/>
    <col min="23" max="23" width="6.625" style="1" bestFit="1" customWidth="1"/>
    <col min="24" max="25" width="2.75390625" style="1" customWidth="1"/>
    <col min="26" max="30" width="3.25390625" style="1" bestFit="1" customWidth="1"/>
    <col min="31" max="31" width="4.75390625" style="1" bestFit="1" customWidth="1"/>
    <col min="32" max="16384" width="2.75390625" style="1" customWidth="1"/>
  </cols>
  <sheetData>
    <row r="1" spans="2:24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49" ht="11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2:49" ht="41.25" customHeight="1">
      <c r="B3" s="24"/>
      <c r="C3" s="42" t="s">
        <v>67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2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49" ht="12.75" customHeight="1">
      <c r="B4" s="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8" t="s">
        <v>41</v>
      </c>
      <c r="P4" s="48"/>
      <c r="Q4" s="25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2:49" ht="14.25">
      <c r="B5" s="26"/>
      <c r="C5" s="43" t="s">
        <v>0</v>
      </c>
      <c r="D5" s="43" t="s">
        <v>8</v>
      </c>
      <c r="E5" s="45" t="s">
        <v>35</v>
      </c>
      <c r="F5" s="46"/>
      <c r="G5" s="47" t="s">
        <v>36</v>
      </c>
      <c r="H5" s="47"/>
      <c r="I5" s="47"/>
      <c r="J5" s="47"/>
      <c r="K5" s="47"/>
      <c r="L5" s="47"/>
      <c r="M5" s="47"/>
      <c r="N5" s="47"/>
      <c r="O5" s="47"/>
      <c r="P5" s="47"/>
      <c r="Q5" s="25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49" ht="25.5" customHeight="1">
      <c r="B6" s="26"/>
      <c r="C6" s="49"/>
      <c r="D6" s="49"/>
      <c r="E6" s="45" t="s">
        <v>52</v>
      </c>
      <c r="F6" s="46"/>
      <c r="G6" s="45" t="s">
        <v>36</v>
      </c>
      <c r="H6" s="50"/>
      <c r="I6" s="50"/>
      <c r="J6" s="50"/>
      <c r="K6" s="50"/>
      <c r="L6" s="50"/>
      <c r="M6" s="50"/>
      <c r="N6" s="50"/>
      <c r="O6" s="50"/>
      <c r="P6" s="46"/>
      <c r="Q6" s="25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2:49" ht="14.25">
      <c r="B7" s="26"/>
      <c r="C7" s="44"/>
      <c r="D7" s="44"/>
      <c r="E7" s="35">
        <v>2010</v>
      </c>
      <c r="F7" s="41">
        <f aca="true" t="shared" si="0" ref="F7:P7">E7+1</f>
        <v>2011</v>
      </c>
      <c r="G7" s="41">
        <f t="shared" si="0"/>
        <v>2012</v>
      </c>
      <c r="H7" s="41">
        <f t="shared" si="0"/>
        <v>2013</v>
      </c>
      <c r="I7" s="41">
        <f t="shared" si="0"/>
        <v>2014</v>
      </c>
      <c r="J7" s="41">
        <f t="shared" si="0"/>
        <v>2015</v>
      </c>
      <c r="K7" s="41">
        <f t="shared" si="0"/>
        <v>2016</v>
      </c>
      <c r="L7" s="41">
        <f t="shared" si="0"/>
        <v>2017</v>
      </c>
      <c r="M7" s="41">
        <f t="shared" si="0"/>
        <v>2018</v>
      </c>
      <c r="N7" s="41">
        <f t="shared" si="0"/>
        <v>2019</v>
      </c>
      <c r="O7" s="41">
        <f t="shared" si="0"/>
        <v>2020</v>
      </c>
      <c r="P7" s="41">
        <f t="shared" si="0"/>
        <v>2021</v>
      </c>
      <c r="Q7" s="25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2:31" s="9" customFormat="1" ht="12.75">
      <c r="B8" s="2"/>
      <c r="C8" s="10"/>
      <c r="D8" s="33" t="s">
        <v>78</v>
      </c>
      <c r="E8" s="12">
        <f>E9+E12</f>
        <v>0</v>
      </c>
      <c r="F8" s="12">
        <f aca="true" t="shared" si="1" ref="F8:P8">F9+F12</f>
        <v>0</v>
      </c>
      <c r="G8" s="12">
        <f t="shared" si="1"/>
        <v>20000</v>
      </c>
      <c r="H8" s="12">
        <f t="shared" si="1"/>
        <v>21000</v>
      </c>
      <c r="I8" s="12">
        <f t="shared" si="1"/>
        <v>22000</v>
      </c>
      <c r="J8" s="12">
        <f t="shared" si="1"/>
        <v>23000</v>
      </c>
      <c r="K8" s="12">
        <f t="shared" si="1"/>
        <v>24000</v>
      </c>
      <c r="L8" s="12">
        <f t="shared" si="1"/>
        <v>25000</v>
      </c>
      <c r="M8" s="12">
        <f t="shared" si="1"/>
        <v>25500</v>
      </c>
      <c r="N8" s="12">
        <f t="shared" si="1"/>
        <v>27000</v>
      </c>
      <c r="O8" s="12">
        <f t="shared" si="1"/>
        <v>29500</v>
      </c>
      <c r="P8" s="12">
        <f t="shared" si="1"/>
        <v>32000</v>
      </c>
      <c r="Q8" s="3"/>
      <c r="Z8" s="13"/>
      <c r="AA8" s="13"/>
      <c r="AB8" s="13"/>
      <c r="AC8" s="13"/>
      <c r="AD8" s="13"/>
      <c r="AE8" s="13"/>
    </row>
    <row r="9" spans="2:31" s="14" customFormat="1" ht="12.75">
      <c r="B9" s="2"/>
      <c r="C9" s="10" t="s">
        <v>9</v>
      </c>
      <c r="D9" s="11" t="s">
        <v>76</v>
      </c>
      <c r="E9" s="12">
        <f>SUM(E10+E11)</f>
        <v>0</v>
      </c>
      <c r="F9" s="12">
        <f aca="true" t="shared" si="2" ref="F9:P9">SUM(F10+F11)</f>
        <v>0</v>
      </c>
      <c r="G9" s="12">
        <f t="shared" si="2"/>
        <v>20000</v>
      </c>
      <c r="H9" s="12">
        <f t="shared" si="2"/>
        <v>21000</v>
      </c>
      <c r="I9" s="12">
        <f t="shared" si="2"/>
        <v>22000</v>
      </c>
      <c r="J9" s="12">
        <f t="shared" si="2"/>
        <v>23000</v>
      </c>
      <c r="K9" s="12">
        <f t="shared" si="2"/>
        <v>24000</v>
      </c>
      <c r="L9" s="12">
        <f t="shared" si="2"/>
        <v>25000</v>
      </c>
      <c r="M9" s="12">
        <f t="shared" si="2"/>
        <v>25500</v>
      </c>
      <c r="N9" s="12">
        <f t="shared" si="2"/>
        <v>27000</v>
      </c>
      <c r="O9" s="12">
        <f t="shared" si="2"/>
        <v>29500</v>
      </c>
      <c r="P9" s="12">
        <f t="shared" si="2"/>
        <v>32000</v>
      </c>
      <c r="Q9" s="3"/>
      <c r="Z9" s="13"/>
      <c r="AA9" s="13"/>
      <c r="AB9" s="13"/>
      <c r="AC9" s="13"/>
      <c r="AD9" s="13"/>
      <c r="AE9" s="13"/>
    </row>
    <row r="10" spans="2:31" s="14" customFormat="1" ht="12.75">
      <c r="B10" s="2"/>
      <c r="C10" s="10" t="s">
        <v>10</v>
      </c>
      <c r="D10" s="31" t="s">
        <v>68</v>
      </c>
      <c r="E10" s="34">
        <v>0</v>
      </c>
      <c r="F10" s="34">
        <v>0</v>
      </c>
      <c r="G10" s="34">
        <v>20000</v>
      </c>
      <c r="H10" s="34">
        <v>21000</v>
      </c>
      <c r="I10" s="34">
        <v>22000</v>
      </c>
      <c r="J10" s="34">
        <v>23000</v>
      </c>
      <c r="K10" s="34">
        <v>24000</v>
      </c>
      <c r="L10" s="34">
        <v>25000</v>
      </c>
      <c r="M10" s="34">
        <v>25500</v>
      </c>
      <c r="N10" s="34">
        <v>27000</v>
      </c>
      <c r="O10" s="34">
        <v>29500</v>
      </c>
      <c r="P10" s="34">
        <v>32000</v>
      </c>
      <c r="Q10" s="3"/>
      <c r="Z10" s="13"/>
      <c r="AA10" s="13"/>
      <c r="AB10" s="13"/>
      <c r="AC10" s="13"/>
      <c r="AD10" s="13"/>
      <c r="AE10" s="13"/>
    </row>
    <row r="11" spans="2:31" s="14" customFormat="1" ht="12.75">
      <c r="B11" s="2"/>
      <c r="C11" s="10" t="s">
        <v>11</v>
      </c>
      <c r="D11" s="31" t="s">
        <v>69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"/>
      <c r="Z11" s="13"/>
      <c r="AA11" s="13"/>
      <c r="AB11" s="13"/>
      <c r="AC11" s="13"/>
      <c r="AD11" s="13"/>
      <c r="AE11" s="13"/>
    </row>
    <row r="12" spans="2:31" s="14" customFormat="1" ht="12.75">
      <c r="B12" s="2"/>
      <c r="C12" s="10" t="s">
        <v>3</v>
      </c>
      <c r="D12" s="11" t="s">
        <v>77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"/>
      <c r="Z12" s="13"/>
      <c r="AA12" s="13"/>
      <c r="AB12" s="13"/>
      <c r="AC12" s="13"/>
      <c r="AD12" s="13"/>
      <c r="AE12" s="13"/>
    </row>
    <row r="13" spans="2:31" s="14" customFormat="1" ht="12.75">
      <c r="B13" s="2"/>
      <c r="C13" s="10"/>
      <c r="D13" s="33" t="s">
        <v>79</v>
      </c>
      <c r="E13" s="12">
        <f>E14+E17+E18+E19+E20</f>
        <v>9500</v>
      </c>
      <c r="F13" s="12">
        <f aca="true" t="shared" si="3" ref="F13:P13">F14+F17+F18+F19+F20</f>
        <v>11900</v>
      </c>
      <c r="G13" s="12">
        <f t="shared" si="3"/>
        <v>9250</v>
      </c>
      <c r="H13" s="12">
        <f t="shared" si="3"/>
        <v>9250</v>
      </c>
      <c r="I13" s="12">
        <f t="shared" si="3"/>
        <v>9352</v>
      </c>
      <c r="J13" s="12">
        <f t="shared" si="3"/>
        <v>9530</v>
      </c>
      <c r="K13" s="12">
        <f t="shared" si="3"/>
        <v>10100</v>
      </c>
      <c r="L13" s="12">
        <f t="shared" si="3"/>
        <v>10450</v>
      </c>
      <c r="M13" s="12">
        <f t="shared" si="3"/>
        <v>10400</v>
      </c>
      <c r="N13" s="12">
        <f t="shared" si="3"/>
        <v>10705</v>
      </c>
      <c r="O13" s="12">
        <f t="shared" si="3"/>
        <v>11850</v>
      </c>
      <c r="P13" s="12">
        <f t="shared" si="3"/>
        <v>12050</v>
      </c>
      <c r="Q13" s="3"/>
      <c r="Z13" s="13"/>
      <c r="AA13" s="13"/>
      <c r="AB13" s="13"/>
      <c r="AC13" s="13"/>
      <c r="AD13" s="13"/>
      <c r="AE13" s="13"/>
    </row>
    <row r="14" spans="2:31" s="14" customFormat="1" ht="12.75">
      <c r="B14" s="2"/>
      <c r="C14" s="10" t="s">
        <v>1</v>
      </c>
      <c r="D14" s="11" t="s">
        <v>80</v>
      </c>
      <c r="E14" s="12">
        <f>E15+E16</f>
        <v>9500</v>
      </c>
      <c r="F14" s="12">
        <f aca="true" t="shared" si="4" ref="F14:P14">F15+F16</f>
        <v>9000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180</v>
      </c>
      <c r="K14" s="12">
        <f t="shared" si="4"/>
        <v>0</v>
      </c>
      <c r="L14" s="12">
        <f t="shared" si="4"/>
        <v>250</v>
      </c>
      <c r="M14" s="12">
        <f t="shared" si="4"/>
        <v>0</v>
      </c>
      <c r="N14" s="12">
        <f t="shared" si="4"/>
        <v>145</v>
      </c>
      <c r="O14" s="12">
        <f t="shared" si="4"/>
        <v>990</v>
      </c>
      <c r="P14" s="12">
        <f t="shared" si="4"/>
        <v>990</v>
      </c>
      <c r="Q14" s="3"/>
      <c r="Z14" s="13"/>
      <c r="AA14" s="13"/>
      <c r="AB14" s="13"/>
      <c r="AC14" s="13"/>
      <c r="AD14" s="13"/>
      <c r="AE14" s="13"/>
    </row>
    <row r="15" spans="2:31" s="14" customFormat="1" ht="12.75">
      <c r="B15" s="2"/>
      <c r="C15" s="10" t="s">
        <v>15</v>
      </c>
      <c r="D15" s="31" t="s">
        <v>70</v>
      </c>
      <c r="E15" s="34">
        <v>8000</v>
      </c>
      <c r="F15" s="34">
        <v>9000</v>
      </c>
      <c r="G15" s="34">
        <v>0</v>
      </c>
      <c r="H15" s="34">
        <v>0</v>
      </c>
      <c r="I15" s="34">
        <v>0</v>
      </c>
      <c r="J15" s="34">
        <v>180</v>
      </c>
      <c r="K15" s="34">
        <v>0</v>
      </c>
      <c r="L15" s="34">
        <v>250</v>
      </c>
      <c r="M15" s="34">
        <v>0</v>
      </c>
      <c r="N15" s="34">
        <v>145</v>
      </c>
      <c r="O15" s="34">
        <v>990</v>
      </c>
      <c r="P15" s="34">
        <v>990</v>
      </c>
      <c r="Q15" s="3"/>
      <c r="Z15" s="13"/>
      <c r="AA15" s="13"/>
      <c r="AB15" s="13"/>
      <c r="AC15" s="13"/>
      <c r="AD15" s="13"/>
      <c r="AE15" s="13"/>
    </row>
    <row r="16" spans="2:31" s="14" customFormat="1" ht="12.75">
      <c r="B16" s="2"/>
      <c r="C16" s="10" t="s">
        <v>16</v>
      </c>
      <c r="D16" s="31" t="s">
        <v>71</v>
      </c>
      <c r="E16" s="34">
        <v>1500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"/>
      <c r="Z16" s="13"/>
      <c r="AA16" s="13"/>
      <c r="AB16" s="13"/>
      <c r="AC16" s="13"/>
      <c r="AD16" s="13"/>
      <c r="AE16" s="13"/>
    </row>
    <row r="17" spans="2:31" s="14" customFormat="1" ht="12.75">
      <c r="B17" s="2"/>
      <c r="C17" s="10" t="s">
        <v>2</v>
      </c>
      <c r="D17" s="11" t="s">
        <v>84</v>
      </c>
      <c r="E17" s="34">
        <v>0</v>
      </c>
      <c r="F17" s="34">
        <v>2900</v>
      </c>
      <c r="G17" s="34">
        <v>1000</v>
      </c>
      <c r="H17" s="34">
        <v>1000</v>
      </c>
      <c r="I17" s="34">
        <v>1000</v>
      </c>
      <c r="J17" s="34">
        <v>1000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"/>
      <c r="Z17" s="13"/>
      <c r="AA17" s="13"/>
      <c r="AB17" s="13"/>
      <c r="AC17" s="13"/>
      <c r="AD17" s="13"/>
      <c r="AE17" s="13"/>
    </row>
    <row r="18" spans="2:31" s="14" customFormat="1" ht="25.5">
      <c r="B18" s="2"/>
      <c r="C18" s="10" t="s">
        <v>4</v>
      </c>
      <c r="D18" s="11" t="s">
        <v>81</v>
      </c>
      <c r="E18" s="34">
        <v>0</v>
      </c>
      <c r="F18" s="34">
        <v>0</v>
      </c>
      <c r="G18" s="34">
        <v>8000</v>
      </c>
      <c r="H18" s="34">
        <v>8000</v>
      </c>
      <c r="I18" s="34">
        <v>8100</v>
      </c>
      <c r="J18" s="34">
        <v>8100</v>
      </c>
      <c r="K18" s="34">
        <v>8200</v>
      </c>
      <c r="L18" s="34">
        <v>8200</v>
      </c>
      <c r="M18" s="34">
        <v>8300</v>
      </c>
      <c r="N18" s="34">
        <v>8300</v>
      </c>
      <c r="O18" s="34">
        <v>8500</v>
      </c>
      <c r="P18" s="34">
        <v>8500</v>
      </c>
      <c r="Q18" s="3"/>
      <c r="Z18" s="13"/>
      <c r="AA18" s="13"/>
      <c r="AB18" s="13"/>
      <c r="AC18" s="13"/>
      <c r="AD18" s="13"/>
      <c r="AE18" s="13"/>
    </row>
    <row r="19" spans="2:31" s="14" customFormat="1" ht="25.5">
      <c r="B19" s="2"/>
      <c r="C19" s="10" t="s">
        <v>5</v>
      </c>
      <c r="D19" s="11" t="s">
        <v>82</v>
      </c>
      <c r="E19" s="34">
        <v>0</v>
      </c>
      <c r="F19" s="34">
        <v>0</v>
      </c>
      <c r="G19" s="34">
        <v>250</v>
      </c>
      <c r="H19" s="34">
        <v>250</v>
      </c>
      <c r="I19" s="34">
        <v>252</v>
      </c>
      <c r="J19" s="34">
        <v>250</v>
      </c>
      <c r="K19" s="34">
        <v>320</v>
      </c>
      <c r="L19" s="34">
        <v>320</v>
      </c>
      <c r="M19" s="34">
        <v>320</v>
      </c>
      <c r="N19" s="34">
        <v>380</v>
      </c>
      <c r="O19" s="34">
        <v>380</v>
      </c>
      <c r="P19" s="34">
        <v>380</v>
      </c>
      <c r="Q19" s="3"/>
      <c r="Z19" s="13"/>
      <c r="AA19" s="13"/>
      <c r="AB19" s="13"/>
      <c r="AC19" s="13"/>
      <c r="AD19" s="13"/>
      <c r="AE19" s="13"/>
    </row>
    <row r="20" spans="2:31" s="14" customFormat="1" ht="12.75">
      <c r="B20" s="2"/>
      <c r="C20" s="10" t="s">
        <v>6</v>
      </c>
      <c r="D20" s="11" t="s">
        <v>83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1580</v>
      </c>
      <c r="L20" s="34">
        <v>1680</v>
      </c>
      <c r="M20" s="34">
        <v>1780</v>
      </c>
      <c r="N20" s="34">
        <v>1880</v>
      </c>
      <c r="O20" s="34">
        <v>1980</v>
      </c>
      <c r="P20" s="34">
        <v>2180</v>
      </c>
      <c r="Q20" s="3"/>
      <c r="Z20" s="13"/>
      <c r="AA20" s="13"/>
      <c r="AB20" s="13"/>
      <c r="AC20" s="13"/>
      <c r="AD20" s="13"/>
      <c r="AE20" s="13"/>
    </row>
    <row r="21" spans="2:31" s="14" customFormat="1" ht="12.75">
      <c r="B21" s="2"/>
      <c r="C21" s="10" t="s">
        <v>72</v>
      </c>
      <c r="D21" s="11" t="s">
        <v>88</v>
      </c>
      <c r="E21" s="12">
        <f>E8-E13</f>
        <v>-9500</v>
      </c>
      <c r="F21" s="12">
        <f aca="true" t="shared" si="5" ref="F21:P21">F8-F13</f>
        <v>-11900</v>
      </c>
      <c r="G21" s="12">
        <f t="shared" si="5"/>
        <v>10750</v>
      </c>
      <c r="H21" s="12">
        <f t="shared" si="5"/>
        <v>11750</v>
      </c>
      <c r="I21" s="12">
        <f t="shared" si="5"/>
        <v>12648</v>
      </c>
      <c r="J21" s="12">
        <f t="shared" si="5"/>
        <v>13470</v>
      </c>
      <c r="K21" s="12">
        <f t="shared" si="5"/>
        <v>13900</v>
      </c>
      <c r="L21" s="12">
        <f t="shared" si="5"/>
        <v>14550</v>
      </c>
      <c r="M21" s="12">
        <f t="shared" si="5"/>
        <v>15100</v>
      </c>
      <c r="N21" s="12">
        <f t="shared" si="5"/>
        <v>16295</v>
      </c>
      <c r="O21" s="12">
        <f t="shared" si="5"/>
        <v>17650</v>
      </c>
      <c r="P21" s="12">
        <f t="shared" si="5"/>
        <v>19950</v>
      </c>
      <c r="Q21" s="3"/>
      <c r="Z21" s="13"/>
      <c r="AA21" s="13"/>
      <c r="AB21" s="13"/>
      <c r="AC21" s="13"/>
      <c r="AD21" s="13"/>
      <c r="AE21" s="13"/>
    </row>
    <row r="22" spans="2:31" s="14" customFormat="1" ht="25.5">
      <c r="B22" s="2"/>
      <c r="C22" s="10" t="s">
        <v>73</v>
      </c>
      <c r="D22" s="11" t="s">
        <v>85</v>
      </c>
      <c r="E22" s="12">
        <f>E21</f>
        <v>-9500</v>
      </c>
      <c r="F22" s="12">
        <f>E22+F21</f>
        <v>-21400</v>
      </c>
      <c r="G22" s="12">
        <f>F22+G21</f>
        <v>-10650</v>
      </c>
      <c r="H22" s="12">
        <f>G22+H21</f>
        <v>1100</v>
      </c>
      <c r="I22" s="12">
        <f aca="true" t="shared" si="6" ref="I22:P22">H22+I21</f>
        <v>13748</v>
      </c>
      <c r="J22" s="12">
        <f t="shared" si="6"/>
        <v>27218</v>
      </c>
      <c r="K22" s="12">
        <f t="shared" si="6"/>
        <v>41118</v>
      </c>
      <c r="L22" s="12">
        <f t="shared" si="6"/>
        <v>55668</v>
      </c>
      <c r="M22" s="12">
        <f t="shared" si="6"/>
        <v>70768</v>
      </c>
      <c r="N22" s="12">
        <f t="shared" si="6"/>
        <v>87063</v>
      </c>
      <c r="O22" s="12">
        <f t="shared" si="6"/>
        <v>104713</v>
      </c>
      <c r="P22" s="12">
        <f t="shared" si="6"/>
        <v>124663</v>
      </c>
      <c r="Q22" s="3"/>
      <c r="Z22" s="13"/>
      <c r="AA22" s="13"/>
      <c r="AB22" s="13"/>
      <c r="AC22" s="13"/>
      <c r="AD22" s="13"/>
      <c r="AE22" s="13"/>
    </row>
    <row r="23" spans="1:31" s="14" customFormat="1" ht="12.75">
      <c r="A23" s="40">
        <v>0.12</v>
      </c>
      <c r="B23" s="2"/>
      <c r="C23" s="10" t="s">
        <v>74</v>
      </c>
      <c r="D23" s="11" t="s">
        <v>86</v>
      </c>
      <c r="E23" s="12">
        <f>E21/POWER((1+$A$23),(E7-$E$7))</f>
        <v>-9500</v>
      </c>
      <c r="F23" s="12">
        <f>F21/POWER((1+$A$23),(F7-$E$7))</f>
        <v>-10624.999999999998</v>
      </c>
      <c r="G23" s="12">
        <f aca="true" t="shared" si="7" ref="G23:P23">G21/POWER((1+$A$23),(G7-$E$7))</f>
        <v>8569.834183673469</v>
      </c>
      <c r="H23" s="12">
        <f t="shared" si="7"/>
        <v>8363.417911807577</v>
      </c>
      <c r="I23" s="12">
        <f t="shared" si="7"/>
        <v>8038.032655664305</v>
      </c>
      <c r="J23" s="12">
        <f t="shared" si="7"/>
        <v>7643.239746529532</v>
      </c>
      <c r="K23" s="12">
        <f t="shared" si="7"/>
        <v>7042.172584364757</v>
      </c>
      <c r="L23" s="12">
        <f t="shared" si="7"/>
        <v>6581.6810831518</v>
      </c>
      <c r="M23" s="12">
        <f t="shared" si="7"/>
        <v>6098.636742488474</v>
      </c>
      <c r="N23" s="12">
        <f t="shared" si="7"/>
        <v>5876.140357074839</v>
      </c>
      <c r="O23" s="12">
        <f t="shared" si="7"/>
        <v>5682.827625825785</v>
      </c>
      <c r="P23" s="12">
        <f t="shared" si="7"/>
        <v>5735.148276771772</v>
      </c>
      <c r="Q23" s="3"/>
      <c r="Z23" s="13"/>
      <c r="AA23" s="13"/>
      <c r="AB23" s="13"/>
      <c r="AC23" s="13"/>
      <c r="AD23" s="13"/>
      <c r="AE23" s="13"/>
    </row>
    <row r="24" spans="2:31" s="14" customFormat="1" ht="25.5">
      <c r="B24" s="2"/>
      <c r="C24" s="10" t="s">
        <v>75</v>
      </c>
      <c r="D24" s="11" t="s">
        <v>87</v>
      </c>
      <c r="E24" s="12">
        <f>E23</f>
        <v>-9500</v>
      </c>
      <c r="F24" s="12">
        <f>E24+F23</f>
        <v>-20125</v>
      </c>
      <c r="G24" s="12">
        <f aca="true" t="shared" si="8" ref="G24:P24">F24+G23</f>
        <v>-11555.165816326531</v>
      </c>
      <c r="H24" s="12">
        <f t="shared" si="8"/>
        <v>-3191.747904518954</v>
      </c>
      <c r="I24" s="12">
        <f t="shared" si="8"/>
        <v>4846.284751145351</v>
      </c>
      <c r="J24" s="12">
        <f t="shared" si="8"/>
        <v>12489.524497674884</v>
      </c>
      <c r="K24" s="12">
        <f t="shared" si="8"/>
        <v>19531.697082039642</v>
      </c>
      <c r="L24" s="12">
        <f t="shared" si="8"/>
        <v>26113.37816519144</v>
      </c>
      <c r="M24" s="12">
        <f t="shared" si="8"/>
        <v>32212.014907679913</v>
      </c>
      <c r="N24" s="12">
        <f t="shared" si="8"/>
        <v>38088.15526475475</v>
      </c>
      <c r="O24" s="12">
        <f t="shared" si="8"/>
        <v>43770.98289058053</v>
      </c>
      <c r="P24" s="12">
        <f t="shared" si="8"/>
        <v>49506.1311673523</v>
      </c>
      <c r="Q24" s="3"/>
      <c r="Z24" s="13"/>
      <c r="AA24" s="13"/>
      <c r="AB24" s="13"/>
      <c r="AC24" s="13"/>
      <c r="AD24" s="13"/>
      <c r="AE24" s="13"/>
    </row>
    <row r="25" spans="2:17" ht="12" customHeight="1" thickBot="1">
      <c r="B25" s="4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</row>
  </sheetData>
  <sheetProtection/>
  <mergeCells count="8">
    <mergeCell ref="C3:P3"/>
    <mergeCell ref="O4:P4"/>
    <mergeCell ref="C5:C7"/>
    <mergeCell ref="D5:D7"/>
    <mergeCell ref="E5:F5"/>
    <mergeCell ref="G5:P5"/>
    <mergeCell ref="E6:F6"/>
    <mergeCell ref="G6:P6"/>
  </mergeCells>
  <printOptions/>
  <pageMargins left="0.7" right="0.7" top="0.75" bottom="0.75" header="0.3" footer="0.3"/>
  <pageSetup horizontalDpi="300" verticalDpi="300" orientation="portrait" paperSize="9" scale="93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7" min="1" max="2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2010-10-07T19:26:12Z</cp:lastPrinted>
  <dcterms:created xsi:type="dcterms:W3CDTF">2004-01-26T15:28:24Z</dcterms:created>
  <dcterms:modified xsi:type="dcterms:W3CDTF">2021-03-17T10:23:43Z</dcterms:modified>
  <cp:category/>
  <cp:version/>
  <cp:contentType/>
  <cp:contentStatus/>
</cp:coreProperties>
</file>