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Расчет стоимости" sheetId="1" r:id="rId1"/>
    <sheet name="расшифровка накладных расходов" sheetId="2" r:id="rId2"/>
  </sheets>
  <definedNames>
    <definedName name="_xlnm.Print_Area" localSheetId="0">'Расчет стоимости'!$C$3:$Z$49</definedName>
  </definedNames>
  <calcPr fullCalcOnLoad="1"/>
</workbook>
</file>

<file path=xl/comments1.xml><?xml version="1.0" encoding="utf-8"?>
<comments xmlns="http://schemas.openxmlformats.org/spreadsheetml/2006/main">
  <authors>
    <author>Краснянский Евгений</author>
  </authors>
  <commentList>
    <comment ref="D20" authorId="0">
      <text>
        <r>
          <rPr>
            <sz val="8"/>
            <rFont val="Tahoma"/>
            <family val="2"/>
          </rPr>
          <t xml:space="preserve">взято значение 30%, для изменения, измените значение в ячейке а20
</t>
        </r>
      </text>
    </comment>
    <comment ref="D22" authorId="0">
      <text>
        <r>
          <rPr>
            <sz val="8"/>
            <rFont val="Tahoma"/>
            <family val="2"/>
          </rPr>
          <t>взято значение 34%, для изменения, измените значение в ячейке а22</t>
        </r>
      </text>
    </comment>
    <comment ref="D23" authorId="0">
      <text>
        <r>
          <rPr>
            <sz val="8"/>
            <rFont val="Tahoma"/>
            <family val="2"/>
          </rPr>
          <t>взято значение 0,2%, для изменения, измените значение в ячейке а23</t>
        </r>
      </text>
    </comment>
    <comment ref="D30" authorId="0">
      <text>
        <r>
          <rPr>
            <sz val="8"/>
            <rFont val="Tahoma"/>
            <family val="2"/>
          </rPr>
          <t>взято значение 20%, для изменения, измените значение в ячейке а30</t>
        </r>
      </text>
    </comment>
    <comment ref="D19" authorId="0">
      <text>
        <r>
          <rPr>
            <sz val="8"/>
            <rFont val="Tahoma"/>
            <family val="2"/>
          </rPr>
          <t xml:space="preserve">определяется путем деления месячной тарифной ставки (оклада) на среднемесячное количество рабочих часов, установленных нормативными актами, с учетом годового баланса рабочего времени
</t>
        </r>
      </text>
    </comment>
    <comment ref="Q33" authorId="0">
      <text>
        <r>
          <rPr>
            <sz val="8"/>
            <rFont val="Tahoma"/>
            <family val="2"/>
          </rPr>
          <t>Утверждается ежегодно. На 2011 год утверждена Пост. МинТруда и СЗ №135 от 01.10.2010г.</t>
        </r>
      </text>
    </comment>
  </commentList>
</comments>
</file>

<file path=xl/comments2.xml><?xml version="1.0" encoding="utf-8"?>
<comments xmlns="http://schemas.openxmlformats.org/spreadsheetml/2006/main">
  <authors>
    <author>Краснянский Евгений</author>
  </authors>
  <commentList>
    <comment ref="D10" authorId="0">
      <text>
        <r>
          <rPr>
            <sz val="8"/>
            <rFont val="Tahoma"/>
            <family val="2"/>
          </rPr>
          <t>взято значение 34%, для изменения, измените значение в ячейке а10</t>
        </r>
      </text>
    </comment>
    <comment ref="D11" authorId="0">
      <text>
        <r>
          <rPr>
            <sz val="8"/>
            <rFont val="Tahoma"/>
            <family val="2"/>
          </rPr>
          <t>взято значение 0,2%, для изменения, измените значение в ячейке а11</t>
        </r>
      </text>
    </comment>
  </commentList>
</comments>
</file>

<file path=xl/sharedStrings.xml><?xml version="1.0" encoding="utf-8"?>
<sst xmlns="http://schemas.openxmlformats.org/spreadsheetml/2006/main" count="96" uniqueCount="76">
  <si>
    <t>(подпись)</t>
  </si>
  <si>
    <t>№ п/п</t>
  </si>
  <si>
    <t>УТВЕРЖДАЮ</t>
  </si>
  <si>
    <t>Руководитель</t>
  </si>
  <si>
    <t>(наименование юридического</t>
  </si>
  <si>
    <t>лица или индивидуального предпринимателя)</t>
  </si>
  <si>
    <t>(И.О.Фамилия)</t>
  </si>
  <si>
    <t>"</t>
  </si>
  <si>
    <t>г.</t>
  </si>
  <si>
    <t>Наименования статей затрат</t>
  </si>
  <si>
    <t>Главный бухгалтер</t>
  </si>
  <si>
    <t xml:space="preserve">Экономист </t>
  </si>
  <si>
    <t xml:space="preserve">РАСЧЕТ </t>
  </si>
  <si>
    <t>3</t>
  </si>
  <si>
    <t>7</t>
  </si>
  <si>
    <t>8</t>
  </si>
  <si>
    <t>Единица измерения</t>
  </si>
  <si>
    <t>Сумма</t>
  </si>
  <si>
    <t xml:space="preserve">Премиальные доплаты (до 30 % к часовой тарифной ставке) </t>
  </si>
  <si>
    <t xml:space="preserve">Отчисления в Фонд социальной защиты населения Министерства труда и социальной защиты Республики Беларусь </t>
  </si>
  <si>
    <t xml:space="preserve">Страховой взнос по обязательному страхованию от несчастных случаев на производстве и профессиональных заболеваний </t>
  </si>
  <si>
    <t xml:space="preserve">Рентабельность к себестоимости </t>
  </si>
  <si>
    <t>Стоимость нормо-часа с налогом на добавленную стоимость</t>
  </si>
  <si>
    <t>Примечания:</t>
  </si>
  <si>
    <t>1. Статьи затрат могут изменяться в зависимости от специфики оказываемых услуг.</t>
  </si>
  <si>
    <t>2. Налоги и отчисления взимаются в соответствии с налоговым законодательством.</t>
  </si>
  <si>
    <t>руб.</t>
  </si>
  <si>
    <t>%</t>
  </si>
  <si>
    <t>2</t>
  </si>
  <si>
    <t>9</t>
  </si>
  <si>
    <t>10</t>
  </si>
  <si>
    <t>11</t>
  </si>
  <si>
    <t>14</t>
  </si>
  <si>
    <t>15</t>
  </si>
  <si>
    <t>16</t>
  </si>
  <si>
    <t>Синий цвет цифр обозначает, что заполнение данных ячеек происходит автоматически.</t>
  </si>
  <si>
    <t xml:space="preserve">стоимости нормо-часа на </t>
  </si>
  <si>
    <t>Основная почасовая зарплата основных рабочих</t>
  </si>
  <si>
    <t>Основная заработная плата</t>
  </si>
  <si>
    <t>Амортизация основных средств для оказания услуги</t>
  </si>
  <si>
    <t>3.1</t>
  </si>
  <si>
    <t>3.2</t>
  </si>
  <si>
    <t>Командировочные расходы</t>
  </si>
  <si>
    <t xml:space="preserve">Расшифровка процента накладных расходов </t>
  </si>
  <si>
    <t>Заработная плата административно-управленческого персонала</t>
  </si>
  <si>
    <t xml:space="preserve">Начисления на оплату труда административно-управленческого персонала: </t>
  </si>
  <si>
    <t>2.1</t>
  </si>
  <si>
    <t>отчисления в Фонд социальной защиты населения Министерства труда и социальной защиты Республики Беларусь</t>
  </si>
  <si>
    <t>2.2</t>
  </si>
  <si>
    <t xml:space="preserve">страховой взнос по обязательному страхованию от несчастных случаев на производстве и профессиональных заболеваний </t>
  </si>
  <si>
    <t>Амортизация нематериальных активов</t>
  </si>
  <si>
    <t>Аренда помещений</t>
  </si>
  <si>
    <t>Эксплуатационные расходы</t>
  </si>
  <si>
    <t>Коммунальные услуги</t>
  </si>
  <si>
    <t>Расходы на материалы</t>
  </si>
  <si>
    <t>Расходы на содержание автотранспорта</t>
  </si>
  <si>
    <t>Реклама</t>
  </si>
  <si>
    <t>Услуги банка</t>
  </si>
  <si>
    <t>Услуги связи</t>
  </si>
  <si>
    <t>Экологический налог</t>
  </si>
  <si>
    <t xml:space="preserve">ИТОГО </t>
  </si>
  <si>
    <t xml:space="preserve">Итого себестоимость </t>
  </si>
  <si>
    <t xml:space="preserve">Прибыль </t>
  </si>
  <si>
    <t xml:space="preserve">Стоимость нормо-часа без налога на добавленную стоимость </t>
  </si>
  <si>
    <t xml:space="preserve">Налог на добавленную стоимость </t>
  </si>
  <si>
    <t>Стоимость нормо-часа с учетом округления</t>
  </si>
  <si>
    <t>Среднемесячные накладные расходы</t>
  </si>
  <si>
    <t>Среднее значение</t>
  </si>
  <si>
    <t>Информационные и консультационные услуги</t>
  </si>
  <si>
    <t>Услуги сторонних организаций</t>
  </si>
  <si>
    <t>Прочие расходы</t>
  </si>
  <si>
    <t>Среднемесячное значение, руб</t>
  </si>
  <si>
    <t>В расчете на нормо-час, руб</t>
  </si>
  <si>
    <t>Справочно: количество рабочих часов в месяц</t>
  </si>
  <si>
    <t xml:space="preserve">выполнение услуг </t>
  </si>
  <si>
    <t>по ….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</si>
</sst>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%"/>
    <numFmt numFmtId="184" formatCode="_(#,##0_);_(\-#,##0_);_(&quot; -&quot;??_);_(@_)"/>
    <numFmt numFmtId="185" formatCode="[$-419]mmmm\ yyyy;@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7.5"/>
      <name val="Tahoma"/>
      <family val="2"/>
    </font>
    <font>
      <i/>
      <u val="single"/>
      <sz val="10"/>
      <name val="Tahoma"/>
      <family val="2"/>
    </font>
    <font>
      <b/>
      <sz val="10"/>
      <name val="Tahoma"/>
      <family val="2"/>
    </font>
    <font>
      <sz val="8"/>
      <color indexed="30"/>
      <name val="Tahoma"/>
      <family val="2"/>
    </font>
    <font>
      <b/>
      <sz val="8"/>
      <color indexed="30"/>
      <name val="Tahoma"/>
      <family val="2"/>
    </font>
    <font>
      <b/>
      <sz val="11"/>
      <color indexed="17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locked="0"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32" borderId="0" xfId="0" applyFont="1" applyFill="1" applyBorder="1" applyAlignment="1" applyProtection="1">
      <alignment vertical="center"/>
      <protection hidden="1"/>
    </xf>
    <xf numFmtId="49" fontId="4" fillId="32" borderId="0" xfId="0" applyNumberFormat="1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 wrapText="1"/>
      <protection locked="0"/>
    </xf>
    <xf numFmtId="0" fontId="4" fillId="32" borderId="0" xfId="0" applyNumberFormat="1" applyFont="1" applyFill="1" applyBorder="1" applyAlignment="1" applyProtection="1">
      <alignment vertical="center" wrapText="1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5" fillId="33" borderId="0" xfId="0" applyFont="1" applyFill="1" applyBorder="1" applyAlignment="1" applyProtection="1">
      <alignment horizontal="center" vertical="top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182" fontId="4" fillId="33" borderId="19" xfId="0" applyNumberFormat="1" applyFont="1" applyFill="1" applyBorder="1" applyAlignment="1" applyProtection="1">
      <alignment vertical="center"/>
      <protection hidden="1"/>
    </xf>
    <xf numFmtId="0" fontId="4" fillId="33" borderId="19" xfId="0" applyFont="1" applyFill="1" applyBorder="1" applyAlignment="1" applyProtection="1">
      <alignment vertical="center"/>
      <protection hidden="1"/>
    </xf>
    <xf numFmtId="182" fontId="4" fillId="33" borderId="0" xfId="0" applyNumberFormat="1" applyFont="1" applyFill="1" applyBorder="1" applyAlignment="1" applyProtection="1">
      <alignment vertical="center"/>
      <protection hidden="1"/>
    </xf>
    <xf numFmtId="183" fontId="4" fillId="33" borderId="0" xfId="0" applyNumberFormat="1" applyFont="1" applyFill="1" applyBorder="1" applyAlignment="1" applyProtection="1">
      <alignment vertical="center"/>
      <protection hidden="1"/>
    </xf>
    <xf numFmtId="9" fontId="4" fillId="32" borderId="0" xfId="0" applyNumberFormat="1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10" fontId="4" fillId="32" borderId="0" xfId="0" applyNumberFormat="1" applyFont="1" applyFill="1" applyAlignment="1" applyProtection="1">
      <alignment vertical="center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1" fontId="4" fillId="33" borderId="23" xfId="0" applyNumberFormat="1" applyFont="1" applyFill="1" applyBorder="1" applyAlignment="1" applyProtection="1">
      <alignment horizontal="center" vertical="center"/>
      <protection hidden="1"/>
    </xf>
    <xf numFmtId="1" fontId="4" fillId="33" borderId="24" xfId="0" applyNumberFormat="1" applyFont="1" applyFill="1" applyBorder="1" applyAlignment="1" applyProtection="1">
      <alignment horizontal="center" vertical="center"/>
      <protection hidden="1"/>
    </xf>
    <xf numFmtId="1" fontId="4" fillId="33" borderId="20" xfId="0" applyNumberFormat="1" applyFont="1" applyFill="1" applyBorder="1" applyAlignment="1" applyProtection="1">
      <alignment horizontal="center" vertical="center"/>
      <protection hidden="1"/>
    </xf>
    <xf numFmtId="0" fontId="4" fillId="32" borderId="0" xfId="0" applyFont="1" applyFill="1" applyBorder="1" applyAlignment="1" applyProtection="1">
      <alignment horizontal="justify" vertical="center" wrapText="1"/>
      <protection hidden="1"/>
    </xf>
    <xf numFmtId="49" fontId="4" fillId="33" borderId="23" xfId="0" applyNumberFormat="1" applyFont="1" applyFill="1" applyBorder="1" applyAlignment="1" applyProtection="1">
      <alignment horizontal="center" vertical="center"/>
      <protection hidden="1"/>
    </xf>
    <xf numFmtId="0" fontId="4" fillId="34" borderId="24" xfId="0" applyFont="1" applyFill="1" applyBorder="1" applyAlignment="1" applyProtection="1">
      <alignment horizontal="center" vertical="center"/>
      <protection hidden="1"/>
    </xf>
    <xf numFmtId="0" fontId="4" fillId="34" borderId="24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/>
      <protection hidden="1"/>
    </xf>
    <xf numFmtId="0" fontId="4" fillId="33" borderId="24" xfId="0" applyFont="1" applyFill="1" applyBorder="1" applyAlignment="1" applyProtection="1">
      <alignment horizontal="justify" vertical="center"/>
      <protection hidden="1"/>
    </xf>
    <xf numFmtId="3" fontId="4" fillId="33" borderId="24" xfId="0" applyNumberFormat="1" applyFont="1" applyFill="1" applyBorder="1" applyAlignment="1" applyProtection="1">
      <alignment horizontal="center" vertical="center"/>
      <protection hidden="1"/>
    </xf>
    <xf numFmtId="10" fontId="11" fillId="33" borderId="24" xfId="0" applyNumberFormat="1" applyFont="1" applyFill="1" applyBorder="1" applyAlignment="1" applyProtection="1">
      <alignment horizontal="center" vertical="center"/>
      <protection hidden="1"/>
    </xf>
    <xf numFmtId="49" fontId="4" fillId="33" borderId="24" xfId="0" applyNumberFormat="1" applyFont="1" applyFill="1" applyBorder="1" applyAlignment="1" applyProtection="1">
      <alignment horizontal="center" vertical="center"/>
      <protection hidden="1"/>
    </xf>
    <xf numFmtId="0" fontId="4" fillId="33" borderId="24" xfId="0" applyFont="1" applyFill="1" applyBorder="1" applyAlignment="1" applyProtection="1">
      <alignment horizontal="left" vertical="center" wrapText="1" indent="1"/>
      <protection hidden="1"/>
    </xf>
    <xf numFmtId="3" fontId="11" fillId="33" borderId="24" xfId="0" applyNumberFormat="1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vertical="center"/>
      <protection hidden="1"/>
    </xf>
    <xf numFmtId="0" fontId="10" fillId="33" borderId="20" xfId="0" applyFont="1" applyFill="1" applyBorder="1" applyAlignment="1" applyProtection="1">
      <alignment horizontal="left" vertical="center"/>
      <protection hidden="1"/>
    </xf>
    <xf numFmtId="3" fontId="12" fillId="33" borderId="24" xfId="0" applyNumberFormat="1" applyFont="1" applyFill="1" applyBorder="1" applyAlignment="1" applyProtection="1">
      <alignment horizontal="center" vertical="center"/>
      <protection hidden="1"/>
    </xf>
    <xf numFmtId="10" fontId="12" fillId="33" borderId="24" xfId="0" applyNumberFormat="1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Border="1" applyAlignment="1" applyProtection="1">
      <alignment horizontal="right" vertical="center"/>
      <protection locked="0"/>
    </xf>
    <xf numFmtId="185" fontId="4" fillId="32" borderId="0" xfId="0" applyNumberFormat="1" applyFont="1" applyFill="1" applyBorder="1" applyAlignment="1" applyProtection="1">
      <alignment horizontal="right" vertical="center"/>
      <protection locked="0"/>
    </xf>
    <xf numFmtId="3" fontId="4" fillId="32" borderId="0" xfId="0" applyNumberFormat="1" applyFont="1" applyFill="1" applyBorder="1" applyAlignment="1" applyProtection="1">
      <alignment vertical="center"/>
      <protection locked="0"/>
    </xf>
    <xf numFmtId="182" fontId="4" fillId="32" borderId="0" xfId="0" applyNumberFormat="1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horizontal="justify" vertical="center"/>
      <protection hidden="1"/>
    </xf>
    <xf numFmtId="182" fontId="4" fillId="32" borderId="0" xfId="0" applyNumberFormat="1" applyFont="1" applyFill="1" applyAlignment="1" applyProtection="1">
      <alignment vertical="center"/>
      <protection hidden="1"/>
    </xf>
    <xf numFmtId="3" fontId="13" fillId="32" borderId="0" xfId="0" applyNumberFormat="1" applyFont="1" applyFill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3" fontId="11" fillId="33" borderId="20" xfId="0" applyNumberFormat="1" applyFont="1" applyFill="1" applyBorder="1" applyAlignment="1" applyProtection="1">
      <alignment horizontal="center" vertical="center" wrapText="1"/>
      <protection hidden="1"/>
    </xf>
    <xf numFmtId="3" fontId="11" fillId="33" borderId="21" xfId="0" applyNumberFormat="1" applyFont="1" applyFill="1" applyBorder="1" applyAlignment="1" applyProtection="1">
      <alignment horizontal="center" vertical="center" wrapText="1"/>
      <protection hidden="1"/>
    </xf>
    <xf numFmtId="3" fontId="11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3" fontId="11" fillId="33" borderId="24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vertical="center" wrapText="1"/>
      <protection hidden="1"/>
    </xf>
    <xf numFmtId="0" fontId="4" fillId="33" borderId="24" xfId="0" applyFont="1" applyFill="1" applyBorder="1" applyAlignment="1" applyProtection="1">
      <alignment vertical="center"/>
      <protection hidden="1"/>
    </xf>
    <xf numFmtId="0" fontId="8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4" fillId="33" borderId="24" xfId="0" applyFont="1" applyFill="1" applyBorder="1" applyAlignment="1" applyProtection="1">
      <alignment horizontal="left" vertical="center" wrapText="1" inden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8" fillId="34" borderId="23" xfId="0" applyFont="1" applyFill="1" applyBorder="1" applyAlignment="1" applyProtection="1">
      <alignment horizontal="center" vertical="center"/>
      <protection hidden="1"/>
    </xf>
    <xf numFmtId="0" fontId="8" fillId="34" borderId="25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horizontal="left" vertical="center"/>
      <protection hidden="1"/>
    </xf>
    <xf numFmtId="0" fontId="5" fillId="33" borderId="19" xfId="0" applyFont="1" applyFill="1" applyBorder="1" applyAlignment="1" applyProtection="1">
      <alignment horizontal="center" vertical="top"/>
      <protection hidden="1"/>
    </xf>
    <xf numFmtId="0" fontId="4" fillId="33" borderId="18" xfId="0" applyFont="1" applyFill="1" applyBorder="1" applyAlignment="1" applyProtection="1">
      <alignment horizontal="center" vertical="top"/>
      <protection hidden="1"/>
    </xf>
    <xf numFmtId="3" fontId="12" fillId="33" borderId="20" xfId="0" applyNumberFormat="1" applyFont="1" applyFill="1" applyBorder="1" applyAlignment="1" applyProtection="1">
      <alignment horizontal="center" vertical="center" wrapText="1"/>
      <protection hidden="1"/>
    </xf>
    <xf numFmtId="3" fontId="12" fillId="33" borderId="21" xfId="0" applyNumberFormat="1" applyFont="1" applyFill="1" applyBorder="1" applyAlignment="1" applyProtection="1">
      <alignment horizontal="center" vertical="center" wrapText="1"/>
      <protection hidden="1"/>
    </xf>
    <xf numFmtId="3" fontId="12" fillId="33" borderId="22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20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21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K6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1" width="5.75390625" style="2" bestFit="1" customWidth="1"/>
    <col min="2" max="2" width="2.75390625" style="2" customWidth="1"/>
    <col min="3" max="3" width="5.00390625" style="2" customWidth="1"/>
    <col min="4" max="4" width="19.375" style="2" customWidth="1"/>
    <col min="5" max="12" width="2.75390625" style="2" customWidth="1"/>
    <col min="13" max="14" width="3.25390625" style="2" bestFit="1" customWidth="1"/>
    <col min="15" max="21" width="2.75390625" style="2" customWidth="1"/>
    <col min="22" max="22" width="6.625" style="2" bestFit="1" customWidth="1"/>
    <col min="23" max="16384" width="2.75390625" style="2" customWidth="1"/>
  </cols>
  <sheetData>
    <row r="1" ht="11.25" thickBot="1">
      <c r="B1" s="36" t="s">
        <v>35</v>
      </c>
    </row>
    <row r="2" spans="2:27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2:27" ht="12" customHeight="1">
      <c r="B3" s="6"/>
      <c r="C3" s="24"/>
      <c r="D3" s="2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7"/>
    </row>
    <row r="4" spans="2:27" ht="12" customHeight="1">
      <c r="B4" s="6"/>
      <c r="C4" s="24"/>
      <c r="D4" s="24"/>
      <c r="E4" s="14"/>
      <c r="F4" s="14"/>
      <c r="G4" s="14"/>
      <c r="H4" s="85" t="s">
        <v>2</v>
      </c>
      <c r="I4" s="85"/>
      <c r="J4" s="85"/>
      <c r="K4" s="85"/>
      <c r="L4" s="85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7"/>
    </row>
    <row r="5" spans="2:27" ht="12" customHeight="1">
      <c r="B5" s="6"/>
      <c r="C5" s="24"/>
      <c r="D5" s="24"/>
      <c r="E5" s="14"/>
      <c r="F5" s="14"/>
      <c r="G5" s="14"/>
      <c r="H5" s="86" t="s">
        <v>3</v>
      </c>
      <c r="I5" s="86"/>
      <c r="J5" s="86"/>
      <c r="K5" s="86"/>
      <c r="L5" s="86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"/>
    </row>
    <row r="6" spans="2:27" ht="12" customHeight="1">
      <c r="B6" s="6"/>
      <c r="C6" s="24"/>
      <c r="D6" s="24"/>
      <c r="E6" s="14"/>
      <c r="F6" s="14"/>
      <c r="G6" s="14"/>
      <c r="H6" s="14"/>
      <c r="I6" s="14"/>
      <c r="J6" s="14"/>
      <c r="K6" s="14"/>
      <c r="L6" s="14"/>
      <c r="M6" s="78" t="s">
        <v>4</v>
      </c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"/>
    </row>
    <row r="7" spans="2:27" ht="12" customHeight="1">
      <c r="B7" s="6"/>
      <c r="C7" s="24"/>
      <c r="D7" s="24"/>
      <c r="E7" s="14"/>
      <c r="F7" s="14"/>
      <c r="G7" s="14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"/>
    </row>
    <row r="8" spans="2:27" ht="12" customHeight="1">
      <c r="B8" s="6"/>
      <c r="C8" s="24"/>
      <c r="D8" s="24"/>
      <c r="E8" s="14"/>
      <c r="F8" s="14"/>
      <c r="G8" s="14"/>
      <c r="H8" s="78" t="s">
        <v>5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"/>
    </row>
    <row r="9" spans="2:27" ht="12" customHeight="1">
      <c r="B9" s="6"/>
      <c r="C9" s="24"/>
      <c r="D9" s="24"/>
      <c r="E9" s="14"/>
      <c r="F9" s="14"/>
      <c r="G9" s="14"/>
      <c r="H9" s="79"/>
      <c r="I9" s="79"/>
      <c r="J9" s="79"/>
      <c r="K9" s="79"/>
      <c r="L9" s="79"/>
      <c r="M9" s="79"/>
      <c r="N9" s="14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"/>
    </row>
    <row r="10" spans="2:27" ht="12" customHeight="1">
      <c r="B10" s="6"/>
      <c r="C10" s="24"/>
      <c r="D10" s="24"/>
      <c r="E10" s="14"/>
      <c r="F10" s="14"/>
      <c r="G10" s="14"/>
      <c r="H10" s="78" t="s">
        <v>0</v>
      </c>
      <c r="I10" s="78"/>
      <c r="J10" s="78"/>
      <c r="K10" s="78"/>
      <c r="L10" s="78"/>
      <c r="M10" s="78"/>
      <c r="N10" s="14"/>
      <c r="O10" s="78" t="s">
        <v>6</v>
      </c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"/>
    </row>
    <row r="11" spans="2:27" ht="12" customHeight="1">
      <c r="B11" s="6"/>
      <c r="C11" s="24"/>
      <c r="D11" s="24"/>
      <c r="E11" s="14"/>
      <c r="F11" s="14"/>
      <c r="G11" s="14"/>
      <c r="H11" s="14" t="s">
        <v>7</v>
      </c>
      <c r="I11" s="27"/>
      <c r="J11" s="28" t="s">
        <v>7</v>
      </c>
      <c r="K11" s="79"/>
      <c r="L11" s="79"/>
      <c r="M11" s="79"/>
      <c r="N11" s="79"/>
      <c r="O11" s="79"/>
      <c r="P11" s="14">
        <v>20</v>
      </c>
      <c r="Q11" s="29"/>
      <c r="R11" s="14" t="s">
        <v>8</v>
      </c>
      <c r="S11" s="14"/>
      <c r="T11" s="14"/>
      <c r="U11" s="14"/>
      <c r="V11" s="14"/>
      <c r="W11" s="14"/>
      <c r="X11" s="14"/>
      <c r="Y11" s="14"/>
      <c r="Z11" s="14"/>
      <c r="AA11" s="7"/>
    </row>
    <row r="12" spans="2:27" ht="12" customHeight="1">
      <c r="B12" s="6"/>
      <c r="C12" s="24"/>
      <c r="D12" s="2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7"/>
    </row>
    <row r="13" spans="2:27" ht="12" customHeight="1">
      <c r="B13" s="6"/>
      <c r="C13" s="80" t="s">
        <v>12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7"/>
    </row>
    <row r="14" spans="2:27" ht="12" customHeight="1">
      <c r="B14" s="6"/>
      <c r="C14" s="87" t="s">
        <v>36</v>
      </c>
      <c r="D14" s="87"/>
      <c r="E14" s="87"/>
      <c r="F14" s="87"/>
      <c r="G14" s="87"/>
      <c r="H14" s="87"/>
      <c r="I14" s="87"/>
      <c r="J14" s="88" t="s">
        <v>74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7"/>
    </row>
    <row r="15" spans="2:27" ht="12" customHeight="1">
      <c r="B15" s="6"/>
      <c r="C15" s="82" t="s">
        <v>75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7"/>
    </row>
    <row r="16" spans="2:27" ht="12" customHeight="1">
      <c r="B16" s="6"/>
      <c r="C16" s="24"/>
      <c r="D16" s="2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7"/>
    </row>
    <row r="17" spans="2:27" ht="12" customHeight="1">
      <c r="B17" s="6"/>
      <c r="C17" s="83" t="s">
        <v>1</v>
      </c>
      <c r="D17" s="77" t="s">
        <v>9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 t="s">
        <v>16</v>
      </c>
      <c r="R17" s="77"/>
      <c r="S17" s="77"/>
      <c r="T17" s="77"/>
      <c r="U17" s="77"/>
      <c r="V17" s="77" t="s">
        <v>17</v>
      </c>
      <c r="W17" s="77"/>
      <c r="X17" s="77"/>
      <c r="Y17" s="77"/>
      <c r="Z17" s="77"/>
      <c r="AA17" s="7"/>
    </row>
    <row r="18" spans="2:27" ht="12" customHeight="1">
      <c r="B18" s="6"/>
      <c r="C18" s="84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"/>
    </row>
    <row r="19" spans="2:27" ht="12" customHeight="1">
      <c r="B19" s="6"/>
      <c r="C19" s="41">
        <v>1</v>
      </c>
      <c r="D19" s="75" t="s">
        <v>37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2" t="s">
        <v>26</v>
      </c>
      <c r="R19" s="72"/>
      <c r="S19" s="72"/>
      <c r="T19" s="72"/>
      <c r="U19" s="72"/>
      <c r="V19" s="74">
        <v>18000</v>
      </c>
      <c r="W19" s="74"/>
      <c r="X19" s="74"/>
      <c r="Y19" s="74"/>
      <c r="Z19" s="74"/>
      <c r="AA19" s="7"/>
    </row>
    <row r="20" spans="1:27" ht="12" customHeight="1">
      <c r="A20" s="35">
        <v>0.3</v>
      </c>
      <c r="B20" s="6"/>
      <c r="C20" s="41" t="s">
        <v>28</v>
      </c>
      <c r="D20" s="75" t="s">
        <v>18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66" t="s">
        <v>26</v>
      </c>
      <c r="R20" s="67"/>
      <c r="S20" s="67"/>
      <c r="T20" s="67"/>
      <c r="U20" s="68"/>
      <c r="V20" s="69">
        <f>V19*A20</f>
        <v>5400</v>
      </c>
      <c r="W20" s="70"/>
      <c r="X20" s="70"/>
      <c r="Y20" s="70"/>
      <c r="Z20" s="71"/>
      <c r="AA20" s="7"/>
    </row>
    <row r="21" spans="2:27" ht="12" customHeight="1">
      <c r="B21" s="6"/>
      <c r="C21" s="42" t="s">
        <v>13</v>
      </c>
      <c r="D21" s="75" t="s">
        <v>38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66" t="s">
        <v>26</v>
      </c>
      <c r="R21" s="67"/>
      <c r="S21" s="67"/>
      <c r="T21" s="67"/>
      <c r="U21" s="68"/>
      <c r="V21" s="69">
        <f>SUM(V19:Z20)</f>
        <v>23400</v>
      </c>
      <c r="W21" s="70"/>
      <c r="X21" s="70"/>
      <c r="Y21" s="70"/>
      <c r="Z21" s="71"/>
      <c r="AA21" s="7"/>
    </row>
    <row r="22" spans="1:27" ht="24" customHeight="1">
      <c r="A22" s="35">
        <v>0.34</v>
      </c>
      <c r="B22" s="6"/>
      <c r="C22" s="45" t="s">
        <v>40</v>
      </c>
      <c r="D22" s="81" t="s">
        <v>19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72" t="s">
        <v>26</v>
      </c>
      <c r="R22" s="72"/>
      <c r="S22" s="72"/>
      <c r="T22" s="72"/>
      <c r="U22" s="72"/>
      <c r="V22" s="73">
        <f>V21*A22</f>
        <v>7956.000000000001</v>
      </c>
      <c r="W22" s="73"/>
      <c r="X22" s="73"/>
      <c r="Y22" s="73"/>
      <c r="Z22" s="73"/>
      <c r="AA22" s="7"/>
    </row>
    <row r="23" spans="1:27" ht="27.75" customHeight="1">
      <c r="A23" s="37">
        <v>0.002</v>
      </c>
      <c r="B23" s="6"/>
      <c r="C23" s="45" t="s">
        <v>41</v>
      </c>
      <c r="D23" s="81" t="s">
        <v>20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72" t="s">
        <v>26</v>
      </c>
      <c r="R23" s="72"/>
      <c r="S23" s="72"/>
      <c r="T23" s="72"/>
      <c r="U23" s="72"/>
      <c r="V23" s="73">
        <f>V21*A23</f>
        <v>46.800000000000004</v>
      </c>
      <c r="W23" s="73"/>
      <c r="X23" s="73"/>
      <c r="Y23" s="73"/>
      <c r="Z23" s="73"/>
      <c r="AA23" s="7"/>
    </row>
    <row r="24" spans="1:27" ht="12" customHeight="1">
      <c r="A24" s="35"/>
      <c r="B24" s="6"/>
      <c r="C24" s="43" t="s">
        <v>14</v>
      </c>
      <c r="D24" s="76" t="s">
        <v>39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66" t="s">
        <v>26</v>
      </c>
      <c r="R24" s="67"/>
      <c r="S24" s="67"/>
      <c r="T24" s="67"/>
      <c r="U24" s="68"/>
      <c r="V24" s="94">
        <v>4000</v>
      </c>
      <c r="W24" s="95"/>
      <c r="X24" s="95"/>
      <c r="Y24" s="95"/>
      <c r="Z24" s="96"/>
      <c r="AA24" s="7"/>
    </row>
    <row r="25" spans="2:27" ht="12" customHeight="1">
      <c r="B25" s="6"/>
      <c r="C25" s="43" t="s">
        <v>15</v>
      </c>
      <c r="D25" s="76" t="str">
        <f>CONCATENATE("Накладные расходы, ",(TEXT('расшифровка накладных расходов'!G26,"0,00%")))</f>
        <v>Накладные расходы, 332,64%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66" t="s">
        <v>26</v>
      </c>
      <c r="R25" s="67"/>
      <c r="S25" s="67"/>
      <c r="T25" s="67"/>
      <c r="U25" s="68"/>
      <c r="V25" s="69">
        <f>'расшифровка накладных расходов'!F26</f>
        <v>59874</v>
      </c>
      <c r="W25" s="70"/>
      <c r="X25" s="70"/>
      <c r="Y25" s="70"/>
      <c r="Z25" s="71"/>
      <c r="AA25" s="7"/>
    </row>
    <row r="26" spans="2:27" ht="12" customHeight="1">
      <c r="B26" s="6"/>
      <c r="C26" s="43" t="s">
        <v>29</v>
      </c>
      <c r="D26" s="76" t="s">
        <v>61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66" t="s">
        <v>26</v>
      </c>
      <c r="R26" s="67"/>
      <c r="S26" s="67"/>
      <c r="T26" s="67"/>
      <c r="U26" s="68"/>
      <c r="V26" s="69">
        <f>SUM(V19:Z25)</f>
        <v>118676.8</v>
      </c>
      <c r="W26" s="70"/>
      <c r="X26" s="70"/>
      <c r="Y26" s="70"/>
      <c r="Z26" s="71"/>
      <c r="AA26" s="7"/>
    </row>
    <row r="27" spans="2:27" ht="12" customHeight="1">
      <c r="B27" s="6"/>
      <c r="C27" s="43" t="s">
        <v>30</v>
      </c>
      <c r="D27" s="75" t="s">
        <v>21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66" t="s">
        <v>27</v>
      </c>
      <c r="R27" s="67"/>
      <c r="S27" s="67"/>
      <c r="T27" s="67"/>
      <c r="U27" s="68"/>
      <c r="V27" s="74">
        <v>25</v>
      </c>
      <c r="W27" s="74"/>
      <c r="X27" s="74"/>
      <c r="Y27" s="74"/>
      <c r="Z27" s="74"/>
      <c r="AA27" s="7"/>
    </row>
    <row r="28" spans="2:27" ht="12" customHeight="1">
      <c r="B28" s="6"/>
      <c r="C28" s="43" t="s">
        <v>31</v>
      </c>
      <c r="D28" s="75" t="s">
        <v>62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66" t="s">
        <v>26</v>
      </c>
      <c r="R28" s="67"/>
      <c r="S28" s="67"/>
      <c r="T28" s="67"/>
      <c r="U28" s="68"/>
      <c r="V28" s="69">
        <f>V26*V27/100</f>
        <v>29669.2</v>
      </c>
      <c r="W28" s="70"/>
      <c r="X28" s="70"/>
      <c r="Y28" s="70"/>
      <c r="Z28" s="71"/>
      <c r="AA28" s="7"/>
    </row>
    <row r="29" spans="2:29" ht="12" customHeight="1">
      <c r="B29" s="6"/>
      <c r="C29" s="43" t="s">
        <v>32</v>
      </c>
      <c r="D29" s="75" t="s">
        <v>63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66" t="s">
        <v>26</v>
      </c>
      <c r="R29" s="67"/>
      <c r="S29" s="67"/>
      <c r="T29" s="67"/>
      <c r="U29" s="68"/>
      <c r="V29" s="69">
        <f>V26+V28</f>
        <v>148346</v>
      </c>
      <c r="W29" s="70"/>
      <c r="X29" s="70"/>
      <c r="Y29" s="70"/>
      <c r="Z29" s="71"/>
      <c r="AA29" s="7"/>
      <c r="AC29" s="44"/>
    </row>
    <row r="30" spans="1:27" ht="12" customHeight="1">
      <c r="A30" s="35">
        <v>0.2</v>
      </c>
      <c r="B30" s="6"/>
      <c r="C30" s="43" t="s">
        <v>33</v>
      </c>
      <c r="D30" s="76" t="s">
        <v>64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66" t="s">
        <v>26</v>
      </c>
      <c r="R30" s="67"/>
      <c r="S30" s="67"/>
      <c r="T30" s="67"/>
      <c r="U30" s="68"/>
      <c r="V30" s="69">
        <f>ROUND(V29*A30,0)</f>
        <v>29669</v>
      </c>
      <c r="W30" s="70"/>
      <c r="X30" s="70"/>
      <c r="Y30" s="70"/>
      <c r="Z30" s="71"/>
      <c r="AA30" s="7"/>
    </row>
    <row r="31" spans="1:27" ht="12" customHeight="1">
      <c r="A31" s="35"/>
      <c r="B31" s="6"/>
      <c r="C31" s="43">
        <v>16</v>
      </c>
      <c r="D31" s="76" t="s">
        <v>22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38"/>
      <c r="R31" s="39"/>
      <c r="S31" s="39"/>
      <c r="T31" s="39"/>
      <c r="U31" s="40"/>
      <c r="V31" s="69">
        <f>V29+V30</f>
        <v>178015</v>
      </c>
      <c r="W31" s="70"/>
      <c r="X31" s="70"/>
      <c r="Y31" s="70"/>
      <c r="Z31" s="71"/>
      <c r="AA31" s="7"/>
    </row>
    <row r="32" spans="2:27" ht="12" customHeight="1">
      <c r="B32" s="6"/>
      <c r="C32" s="43" t="s">
        <v>34</v>
      </c>
      <c r="D32" s="76" t="s">
        <v>65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66" t="s">
        <v>26</v>
      </c>
      <c r="R32" s="67"/>
      <c r="S32" s="67"/>
      <c r="T32" s="67"/>
      <c r="U32" s="68"/>
      <c r="V32" s="91">
        <f>ROUND((V31/10),0)*10</f>
        <v>178020</v>
      </c>
      <c r="W32" s="92"/>
      <c r="X32" s="92"/>
      <c r="Y32" s="92"/>
      <c r="Z32" s="93"/>
      <c r="AA32" s="7"/>
    </row>
    <row r="33" spans="2:27" ht="12" customHeight="1">
      <c r="B33" s="6"/>
      <c r="C33" s="43">
        <v>17</v>
      </c>
      <c r="D33" s="76" t="s">
        <v>73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66">
        <v>169.8</v>
      </c>
      <c r="R33" s="67"/>
      <c r="S33" s="67"/>
      <c r="T33" s="67"/>
      <c r="U33" s="67"/>
      <c r="V33" s="67"/>
      <c r="W33" s="67"/>
      <c r="X33" s="67"/>
      <c r="Y33" s="67"/>
      <c r="Z33" s="68"/>
      <c r="AA33" s="7"/>
    </row>
    <row r="34" spans="2:27" ht="12" customHeight="1">
      <c r="B34" s="6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1"/>
      <c r="U34" s="31"/>
      <c r="V34" s="31"/>
      <c r="W34" s="31"/>
      <c r="X34" s="31"/>
      <c r="Y34" s="31"/>
      <c r="Z34" s="31"/>
      <c r="AA34" s="7"/>
    </row>
    <row r="35" spans="2:27" ht="12" customHeight="1">
      <c r="B35" s="6"/>
      <c r="C35" s="79"/>
      <c r="D35" s="79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33"/>
      <c r="U35" s="33"/>
      <c r="V35" s="33"/>
      <c r="W35" s="33"/>
      <c r="X35" s="33"/>
      <c r="Y35" s="33"/>
      <c r="Z35" s="33"/>
      <c r="AA35" s="7"/>
    </row>
    <row r="36" spans="2:27" ht="12" customHeight="1">
      <c r="B36" s="6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33"/>
      <c r="U36" s="33"/>
      <c r="V36" s="33"/>
      <c r="W36" s="33"/>
      <c r="X36" s="33"/>
      <c r="Y36" s="33"/>
      <c r="Z36" s="33"/>
      <c r="AA36" s="7"/>
    </row>
    <row r="37" spans="2:27" ht="12" customHeight="1">
      <c r="B37" s="6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33"/>
      <c r="U37" s="33"/>
      <c r="V37" s="33"/>
      <c r="W37" s="33"/>
      <c r="X37" s="33"/>
      <c r="Y37" s="33"/>
      <c r="Z37" s="33"/>
      <c r="AA37" s="7"/>
    </row>
    <row r="38" spans="2:27" ht="12" customHeight="1">
      <c r="B38" s="6"/>
      <c r="C38" s="30" t="s">
        <v>23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33"/>
      <c r="U38" s="33"/>
      <c r="V38" s="33"/>
      <c r="W38" s="33"/>
      <c r="X38" s="33"/>
      <c r="Y38" s="33"/>
      <c r="Z38" s="33"/>
      <c r="AA38" s="7"/>
    </row>
    <row r="39" spans="2:27" ht="12" customHeight="1">
      <c r="B39" s="6"/>
      <c r="C39" s="24" t="s">
        <v>24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33"/>
      <c r="U39" s="33"/>
      <c r="V39" s="33"/>
      <c r="W39" s="33"/>
      <c r="X39" s="33"/>
      <c r="Y39" s="33"/>
      <c r="Z39" s="33"/>
      <c r="AA39" s="7"/>
    </row>
    <row r="40" spans="2:27" ht="12" customHeight="1">
      <c r="B40" s="6"/>
      <c r="C40" s="24" t="s">
        <v>25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34"/>
      <c r="U40" s="34"/>
      <c r="V40" s="34"/>
      <c r="W40" s="34"/>
      <c r="X40" s="34"/>
      <c r="Y40" s="34"/>
      <c r="Z40" s="34"/>
      <c r="AA40" s="7"/>
    </row>
    <row r="41" spans="2:27" ht="12" customHeight="1">
      <c r="B41" s="6"/>
      <c r="C41" s="24"/>
      <c r="D41" s="2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7"/>
    </row>
    <row r="42" spans="2:27" ht="12" customHeight="1">
      <c r="B42" s="6"/>
      <c r="C42" s="24"/>
      <c r="D42" s="2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7"/>
    </row>
    <row r="43" spans="2:27" ht="12" customHeight="1">
      <c r="B43" s="6"/>
      <c r="C43" s="24" t="s">
        <v>10</v>
      </c>
      <c r="D43" s="24"/>
      <c r="E43" s="14"/>
      <c r="F43" s="14"/>
      <c r="G43" s="14"/>
      <c r="H43" s="14"/>
      <c r="I43" s="90"/>
      <c r="J43" s="90"/>
      <c r="K43" s="90"/>
      <c r="L43" s="90"/>
      <c r="M43" s="90"/>
      <c r="N43" s="90"/>
      <c r="O43" s="25"/>
      <c r="P43" s="25"/>
      <c r="Q43" s="25"/>
      <c r="R43" s="25"/>
      <c r="S43" s="90"/>
      <c r="T43" s="90"/>
      <c r="U43" s="90"/>
      <c r="V43" s="90"/>
      <c r="W43" s="90"/>
      <c r="X43" s="90"/>
      <c r="Y43" s="90"/>
      <c r="Z43" s="90"/>
      <c r="AA43" s="7"/>
    </row>
    <row r="44" spans="2:27" ht="12" customHeight="1">
      <c r="B44" s="6"/>
      <c r="C44" s="24"/>
      <c r="D44" s="24"/>
      <c r="E44" s="14"/>
      <c r="F44" s="14"/>
      <c r="G44" s="14"/>
      <c r="H44" s="14"/>
      <c r="I44" s="89" t="s">
        <v>0</v>
      </c>
      <c r="J44" s="89"/>
      <c r="K44" s="89"/>
      <c r="L44" s="89"/>
      <c r="M44" s="89"/>
      <c r="N44" s="89"/>
      <c r="O44" s="26"/>
      <c r="P44" s="26"/>
      <c r="Q44" s="26"/>
      <c r="R44" s="26"/>
      <c r="S44" s="89" t="s">
        <v>6</v>
      </c>
      <c r="T44" s="89"/>
      <c r="U44" s="89"/>
      <c r="V44" s="89"/>
      <c r="W44" s="89"/>
      <c r="X44" s="89"/>
      <c r="Y44" s="89"/>
      <c r="Z44" s="89"/>
      <c r="AA44" s="7"/>
    </row>
    <row r="45" spans="2:27" ht="12" customHeight="1">
      <c r="B45" s="6"/>
      <c r="C45" s="24" t="s">
        <v>11</v>
      </c>
      <c r="D45" s="24"/>
      <c r="E45" s="14"/>
      <c r="F45" s="14"/>
      <c r="G45" s="14"/>
      <c r="H45" s="14"/>
      <c r="I45" s="90"/>
      <c r="J45" s="90"/>
      <c r="K45" s="90"/>
      <c r="L45" s="90"/>
      <c r="M45" s="90"/>
      <c r="N45" s="90"/>
      <c r="O45" s="25"/>
      <c r="P45" s="25"/>
      <c r="Q45" s="25"/>
      <c r="R45" s="25"/>
      <c r="S45" s="90"/>
      <c r="T45" s="90"/>
      <c r="U45" s="90"/>
      <c r="V45" s="90"/>
      <c r="W45" s="90"/>
      <c r="X45" s="90"/>
      <c r="Y45" s="90"/>
      <c r="Z45" s="90"/>
      <c r="AA45" s="7"/>
    </row>
    <row r="46" spans="2:27" ht="12" customHeight="1">
      <c r="B46" s="6"/>
      <c r="C46" s="24"/>
      <c r="D46" s="24"/>
      <c r="E46" s="14"/>
      <c r="F46" s="14"/>
      <c r="G46" s="14"/>
      <c r="H46" s="14"/>
      <c r="I46" s="89" t="s">
        <v>0</v>
      </c>
      <c r="J46" s="89"/>
      <c r="K46" s="89"/>
      <c r="L46" s="89"/>
      <c r="M46" s="89"/>
      <c r="N46" s="89"/>
      <c r="O46" s="26"/>
      <c r="P46" s="26"/>
      <c r="Q46" s="26"/>
      <c r="R46" s="26"/>
      <c r="S46" s="89" t="s">
        <v>6</v>
      </c>
      <c r="T46" s="89"/>
      <c r="U46" s="89"/>
      <c r="V46" s="89"/>
      <c r="W46" s="89"/>
      <c r="X46" s="89"/>
      <c r="Y46" s="89"/>
      <c r="Z46" s="89"/>
      <c r="AA46" s="7"/>
    </row>
    <row r="47" spans="2:27" ht="12" customHeight="1">
      <c r="B47" s="6"/>
      <c r="C47" s="24"/>
      <c r="D47" s="2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7"/>
    </row>
    <row r="48" spans="2:27" ht="12" customHeight="1">
      <c r="B48" s="6"/>
      <c r="C48" s="24"/>
      <c r="D48" s="2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7"/>
    </row>
    <row r="49" spans="2:63" s="10" customFormat="1" ht="12" customHeight="1">
      <c r="B49" s="8"/>
      <c r="C49" s="15"/>
      <c r="D49" s="15"/>
      <c r="E49" s="15"/>
      <c r="F49" s="15"/>
      <c r="G49" s="15"/>
      <c r="H49" s="15"/>
      <c r="I49" s="15"/>
      <c r="J49" s="15"/>
      <c r="K49" s="17"/>
      <c r="L49" s="17"/>
      <c r="M49" s="17"/>
      <c r="N49" s="17"/>
      <c r="O49" s="17"/>
      <c r="P49" s="17"/>
      <c r="Q49" s="15"/>
      <c r="R49" s="15"/>
      <c r="S49" s="15"/>
      <c r="T49" s="15"/>
      <c r="U49" s="15"/>
      <c r="V49" s="15"/>
      <c r="W49" s="15"/>
      <c r="X49" s="15"/>
      <c r="Y49" s="15"/>
      <c r="Z49" s="18"/>
      <c r="AA49" s="9"/>
      <c r="AC49" s="16"/>
      <c r="AD49" s="2"/>
      <c r="AE49" s="2"/>
      <c r="AF49" s="2"/>
      <c r="AG49" s="2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</row>
    <row r="50" spans="2:63" ht="11.25" thickBot="1"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C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</row>
    <row r="51" spans="29:63" ht="10.5">
      <c r="AC51" s="20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21"/>
      <c r="BB51" s="19"/>
      <c r="BC51" s="19"/>
      <c r="BD51" s="19"/>
      <c r="BE51" s="19"/>
      <c r="BF51" s="19"/>
      <c r="BG51" s="19"/>
      <c r="BH51" s="19"/>
      <c r="BI51" s="19"/>
      <c r="BJ51" s="19"/>
      <c r="BK51" s="19"/>
    </row>
    <row r="52" spans="29:63" ht="10.5">
      <c r="AC52" s="16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21"/>
      <c r="AW52" s="21"/>
      <c r="AX52" s="21"/>
      <c r="AY52" s="21"/>
      <c r="AZ52" s="21"/>
      <c r="BA52" s="21"/>
      <c r="BB52" s="19"/>
      <c r="BC52" s="19"/>
      <c r="BD52" s="19"/>
      <c r="BE52" s="19"/>
      <c r="BF52" s="19"/>
      <c r="BG52" s="19"/>
      <c r="BH52" s="19"/>
      <c r="BI52" s="19"/>
      <c r="BJ52" s="19"/>
      <c r="BK52" s="19"/>
    </row>
    <row r="53" spans="3:63" ht="10.5">
      <c r="C53" s="1"/>
      <c r="D53" s="1"/>
      <c r="AC53" s="20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21"/>
      <c r="AW53" s="21"/>
      <c r="AX53" s="21"/>
      <c r="AY53" s="21"/>
      <c r="AZ53" s="21"/>
      <c r="BA53" s="21"/>
      <c r="BB53" s="19"/>
      <c r="BC53" s="19"/>
      <c r="BD53" s="19"/>
      <c r="BE53" s="19"/>
      <c r="BF53" s="19"/>
      <c r="BG53" s="19"/>
      <c r="BH53" s="19"/>
      <c r="BI53" s="19"/>
      <c r="BJ53" s="19"/>
      <c r="BK53" s="19"/>
    </row>
    <row r="54" spans="3:63" ht="10.5">
      <c r="C54" s="1"/>
      <c r="D54" s="1"/>
      <c r="AC54" s="20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21"/>
      <c r="AW54" s="21"/>
      <c r="AX54" s="21"/>
      <c r="AY54" s="21"/>
      <c r="AZ54" s="21"/>
      <c r="BA54" s="21"/>
      <c r="BB54" s="19"/>
      <c r="BC54" s="19"/>
      <c r="BD54" s="19"/>
      <c r="BE54" s="19"/>
      <c r="BF54" s="19"/>
      <c r="BG54" s="19"/>
      <c r="BH54" s="19"/>
      <c r="BI54" s="19"/>
      <c r="BJ54" s="19"/>
      <c r="BK54" s="19"/>
    </row>
    <row r="55" spans="3:63" ht="10.5">
      <c r="C55" s="1"/>
      <c r="D55" s="1"/>
      <c r="AC55" s="20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21"/>
      <c r="AW55" s="21"/>
      <c r="AX55" s="21"/>
      <c r="AY55" s="21"/>
      <c r="AZ55" s="21"/>
      <c r="BA55" s="21"/>
      <c r="BB55" s="19"/>
      <c r="BC55" s="19"/>
      <c r="BD55" s="19"/>
      <c r="BE55" s="19"/>
      <c r="BF55" s="19"/>
      <c r="BG55" s="19"/>
      <c r="BH55" s="19"/>
      <c r="BI55" s="19"/>
      <c r="BJ55" s="19"/>
      <c r="BK55" s="19"/>
    </row>
    <row r="56" spans="3:63" ht="10.5">
      <c r="C56" s="1"/>
      <c r="D56" s="1"/>
      <c r="AC56" s="20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21"/>
      <c r="AW56" s="21"/>
      <c r="AX56" s="21"/>
      <c r="AY56" s="21"/>
      <c r="AZ56" s="21"/>
      <c r="BA56" s="21"/>
      <c r="BB56" s="19"/>
      <c r="BC56" s="19"/>
      <c r="BD56" s="19"/>
      <c r="BE56" s="19"/>
      <c r="BF56" s="19"/>
      <c r="BG56" s="19"/>
      <c r="BH56" s="19"/>
      <c r="BI56" s="19"/>
      <c r="BJ56" s="19"/>
      <c r="BK56" s="19"/>
    </row>
    <row r="57" spans="3:63" ht="10.5">
      <c r="C57" s="1"/>
      <c r="D57" s="1"/>
      <c r="AC57" s="20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21"/>
      <c r="AW57" s="21"/>
      <c r="AX57" s="21"/>
      <c r="AY57" s="21"/>
      <c r="AZ57" s="21"/>
      <c r="BA57" s="21"/>
      <c r="BB57" s="19"/>
      <c r="BC57" s="19"/>
      <c r="BD57" s="19"/>
      <c r="BE57" s="19"/>
      <c r="BF57" s="19"/>
      <c r="BG57" s="19"/>
      <c r="BH57" s="19"/>
      <c r="BI57" s="19"/>
      <c r="BJ57" s="19"/>
      <c r="BK57" s="19"/>
    </row>
    <row r="58" spans="3:63" ht="10.5">
      <c r="C58" s="1"/>
      <c r="D58" s="1"/>
      <c r="AC58" s="20"/>
      <c r="AD58" s="20"/>
      <c r="AE58" s="20"/>
      <c r="AF58" s="20"/>
      <c r="AG58" s="20"/>
      <c r="AH58" s="20"/>
      <c r="AI58" s="20"/>
      <c r="AJ58" s="20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21"/>
      <c r="AW58" s="21"/>
      <c r="AX58" s="21"/>
      <c r="AY58" s="21"/>
      <c r="AZ58" s="21"/>
      <c r="BA58" s="21"/>
      <c r="BB58" s="19"/>
      <c r="BC58" s="19"/>
      <c r="BD58" s="19"/>
      <c r="BE58" s="19"/>
      <c r="BF58" s="19"/>
      <c r="BG58" s="19"/>
      <c r="BH58" s="19"/>
      <c r="BI58" s="19"/>
      <c r="BJ58" s="19"/>
      <c r="BK58" s="19"/>
    </row>
    <row r="59" spans="3:63" ht="10.5">
      <c r="C59" s="1"/>
      <c r="D59" s="1"/>
      <c r="AC59" s="20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</row>
    <row r="60" spans="3:63" ht="10.5">
      <c r="C60" s="1"/>
      <c r="D60" s="1"/>
      <c r="AC60" s="20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</row>
    <row r="61" spans="3:63" ht="10.5">
      <c r="C61" s="1"/>
      <c r="D61" s="1"/>
      <c r="AC61" s="20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</row>
    <row r="62" spans="3:63" ht="10.5">
      <c r="C62" s="1"/>
      <c r="D62" s="1"/>
      <c r="AC62" s="20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</row>
    <row r="63" spans="3:63" ht="10.5">
      <c r="C63" s="1"/>
      <c r="D63" s="1"/>
      <c r="AC63" s="20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</row>
    <row r="64" spans="3:63" ht="10.5">
      <c r="C64" s="1"/>
      <c r="D64" s="1"/>
      <c r="AC64" s="20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</row>
    <row r="65" spans="3:4" ht="10.5">
      <c r="C65" s="1"/>
      <c r="D65" s="1"/>
    </row>
  </sheetData>
  <sheetProtection/>
  <mergeCells count="71">
    <mergeCell ref="Q32:U32"/>
    <mergeCell ref="S45:Z45"/>
    <mergeCell ref="C35:D35"/>
    <mergeCell ref="D27:P27"/>
    <mergeCell ref="V32:Z32"/>
    <mergeCell ref="V24:Z24"/>
    <mergeCell ref="V31:Z31"/>
    <mergeCell ref="V30:Z30"/>
    <mergeCell ref="D32:P32"/>
    <mergeCell ref="D29:P29"/>
    <mergeCell ref="D30:P30"/>
    <mergeCell ref="K11:O11"/>
    <mergeCell ref="C14:I14"/>
    <mergeCell ref="J14:Z14"/>
    <mergeCell ref="I46:N46"/>
    <mergeCell ref="S46:Z46"/>
    <mergeCell ref="I43:N43"/>
    <mergeCell ref="S43:Z43"/>
    <mergeCell ref="I44:N44"/>
    <mergeCell ref="S44:Z44"/>
    <mergeCell ref="I45:N45"/>
    <mergeCell ref="D31:P31"/>
    <mergeCell ref="D25:P25"/>
    <mergeCell ref="Q17:U18"/>
    <mergeCell ref="H4:L4"/>
    <mergeCell ref="H5:L5"/>
    <mergeCell ref="M5:Z5"/>
    <mergeCell ref="Q20:U20"/>
    <mergeCell ref="H10:M10"/>
    <mergeCell ref="O9:Z9"/>
    <mergeCell ref="O10:Z10"/>
    <mergeCell ref="D19:P19"/>
    <mergeCell ref="V19:Z19"/>
    <mergeCell ref="D23:P23"/>
    <mergeCell ref="D33:P33"/>
    <mergeCell ref="Q33:Z33"/>
    <mergeCell ref="C15:Z15"/>
    <mergeCell ref="C17:C18"/>
    <mergeCell ref="D17:P18"/>
    <mergeCell ref="D21:P21"/>
    <mergeCell ref="D22:P22"/>
    <mergeCell ref="V28:Z28"/>
    <mergeCell ref="Q25:U25"/>
    <mergeCell ref="Q24:U24"/>
    <mergeCell ref="V17:Z18"/>
    <mergeCell ref="Q27:U27"/>
    <mergeCell ref="M6:Z6"/>
    <mergeCell ref="H7:Z7"/>
    <mergeCell ref="H8:Z8"/>
    <mergeCell ref="H9:M9"/>
    <mergeCell ref="C13:Z13"/>
    <mergeCell ref="V27:Z27"/>
    <mergeCell ref="V25:Z25"/>
    <mergeCell ref="V26:Z26"/>
    <mergeCell ref="D20:P20"/>
    <mergeCell ref="D28:P28"/>
    <mergeCell ref="D24:P24"/>
    <mergeCell ref="Q22:U22"/>
    <mergeCell ref="Q23:U23"/>
    <mergeCell ref="D26:P26"/>
    <mergeCell ref="Q28:U28"/>
    <mergeCell ref="Q30:U30"/>
    <mergeCell ref="Q29:U29"/>
    <mergeCell ref="V21:Z21"/>
    <mergeCell ref="Q19:U19"/>
    <mergeCell ref="Q21:U21"/>
    <mergeCell ref="V20:Z20"/>
    <mergeCell ref="V29:Z29"/>
    <mergeCell ref="Q26:U26"/>
    <mergeCell ref="V22:Z22"/>
    <mergeCell ref="V23:Z2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V43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1" width="7.375" style="37" bestFit="1" customWidth="1"/>
    <col min="2" max="2" width="2.75390625" style="2" customWidth="1"/>
    <col min="3" max="3" width="6.625" style="2" customWidth="1"/>
    <col min="4" max="4" width="65.375" style="2" customWidth="1"/>
    <col min="5" max="6" width="14.875" style="2" customWidth="1"/>
    <col min="7" max="7" width="11.875" style="2" customWidth="1"/>
    <col min="8" max="10" width="2.75390625" style="2" customWidth="1"/>
    <col min="11" max="11" width="15.00390625" style="2" customWidth="1"/>
    <col min="12" max="16384" width="2.75390625" style="2" customWidth="1"/>
  </cols>
  <sheetData>
    <row r="1" spans="1:2" ht="11.25" thickBot="1">
      <c r="A1" s="2"/>
      <c r="B1" s="36" t="s">
        <v>35</v>
      </c>
    </row>
    <row r="2" spans="2:8" ht="12" customHeight="1">
      <c r="B2" s="3"/>
      <c r="C2" s="4"/>
      <c r="D2" s="4"/>
      <c r="E2" s="4"/>
      <c r="F2" s="4"/>
      <c r="G2" s="4"/>
      <c r="H2" s="5"/>
    </row>
    <row r="3" spans="2:8" ht="12" customHeight="1">
      <c r="B3" s="6"/>
      <c r="C3" s="80" t="s">
        <v>43</v>
      </c>
      <c r="D3" s="80"/>
      <c r="E3" s="80"/>
      <c r="F3" s="80"/>
      <c r="G3" s="80"/>
      <c r="H3" s="7"/>
    </row>
    <row r="4" spans="2:8" ht="12" customHeight="1">
      <c r="B4" s="6"/>
      <c r="C4" s="82" t="str">
        <f>'Расчет стоимости'!J14</f>
        <v>выполнение услуг </v>
      </c>
      <c r="D4" s="82"/>
      <c r="E4" s="82"/>
      <c r="F4" s="82"/>
      <c r="G4" s="82"/>
      <c r="H4" s="7"/>
    </row>
    <row r="5" spans="2:8" ht="12" customHeight="1">
      <c r="B5" s="6"/>
      <c r="C5" s="82" t="str">
        <f>'Расчет стоимости'!C15</f>
        <v>по ….</v>
      </c>
      <c r="D5" s="82"/>
      <c r="E5" s="82"/>
      <c r="F5" s="82"/>
      <c r="G5" s="82"/>
      <c r="H5" s="7"/>
    </row>
    <row r="6" spans="2:8" ht="12" customHeight="1">
      <c r="B6" s="6"/>
      <c r="C6" s="24"/>
      <c r="D6" s="24"/>
      <c r="E6" s="24"/>
      <c r="F6" s="14"/>
      <c r="G6" s="14"/>
      <c r="H6" s="7"/>
    </row>
    <row r="7" spans="2:8" ht="33" customHeight="1">
      <c r="B7" s="6"/>
      <c r="C7" s="46" t="s">
        <v>1</v>
      </c>
      <c r="D7" s="46" t="s">
        <v>9</v>
      </c>
      <c r="E7" s="47" t="s">
        <v>71</v>
      </c>
      <c r="F7" s="47" t="s">
        <v>72</v>
      </c>
      <c r="G7" s="47" t="s">
        <v>27</v>
      </c>
      <c r="H7" s="7"/>
    </row>
    <row r="8" spans="1:8" ht="12" customHeight="1">
      <c r="A8" s="37">
        <v>0.1</v>
      </c>
      <c r="B8" s="6"/>
      <c r="C8" s="48">
        <v>1</v>
      </c>
      <c r="D8" s="49" t="s">
        <v>44</v>
      </c>
      <c r="E8" s="50">
        <v>4000000</v>
      </c>
      <c r="F8" s="54">
        <f>E8/'Расчет стоимости'!$Q$33</f>
        <v>23557.126030624262</v>
      </c>
      <c r="G8" s="51">
        <f>IF(F8=0,0,F8/'Расчет стоимости'!$V$19)</f>
        <v>1.3087292239235702</v>
      </c>
      <c r="H8" s="7"/>
    </row>
    <row r="9" spans="2:8" ht="12" customHeight="1">
      <c r="B9" s="6"/>
      <c r="C9" s="48">
        <v>2</v>
      </c>
      <c r="D9" s="49" t="s">
        <v>45</v>
      </c>
      <c r="E9" s="49"/>
      <c r="F9" s="50"/>
      <c r="G9" s="51">
        <f>IF(F9=0,0,F9/'Расчет стоимости'!$V$19)</f>
        <v>0</v>
      </c>
      <c r="H9" s="7"/>
    </row>
    <row r="10" spans="1:8" ht="24" customHeight="1">
      <c r="A10" s="37">
        <v>0.34</v>
      </c>
      <c r="B10" s="6"/>
      <c r="C10" s="52" t="s">
        <v>46</v>
      </c>
      <c r="D10" s="53" t="s">
        <v>47</v>
      </c>
      <c r="E10" s="54">
        <f>E8*A10</f>
        <v>1360000</v>
      </c>
      <c r="F10" s="54">
        <f>E10/'Расчет стоимости'!$Q$33</f>
        <v>8009.422850412249</v>
      </c>
      <c r="G10" s="51">
        <f>IF(F10=0,0,F10/'Расчет стоимости'!$V$19)</f>
        <v>0.44496793613401386</v>
      </c>
      <c r="H10" s="7"/>
    </row>
    <row r="11" spans="1:8" ht="21" customHeight="1">
      <c r="A11" s="37">
        <v>0.002</v>
      </c>
      <c r="B11" s="6"/>
      <c r="C11" s="52" t="s">
        <v>48</v>
      </c>
      <c r="D11" s="53" t="s">
        <v>49</v>
      </c>
      <c r="E11" s="54">
        <f>E8*A11</f>
        <v>8000</v>
      </c>
      <c r="F11" s="54">
        <f>E11/'Расчет стоимости'!$Q$33</f>
        <v>47.11425206124852</v>
      </c>
      <c r="G11" s="51">
        <f>IF(F11=0,0,F11/'Расчет стоимости'!$V$19)</f>
        <v>0.00261745844784714</v>
      </c>
      <c r="H11" s="7"/>
    </row>
    <row r="12" spans="2:8" ht="12" customHeight="1">
      <c r="B12" s="6"/>
      <c r="C12" s="48">
        <v>3</v>
      </c>
      <c r="D12" s="49" t="s">
        <v>50</v>
      </c>
      <c r="E12" s="50">
        <v>210000</v>
      </c>
      <c r="F12" s="54">
        <f>E12/'Расчет стоимости'!$Q$33</f>
        <v>1236.7491166077737</v>
      </c>
      <c r="G12" s="51">
        <f>IF(F12=0,0,F12/'Расчет стоимости'!$V$19)</f>
        <v>0.06870828425598742</v>
      </c>
      <c r="H12" s="7"/>
    </row>
    <row r="13" spans="2:8" ht="12" customHeight="1">
      <c r="B13" s="6"/>
      <c r="C13" s="48">
        <v>4</v>
      </c>
      <c r="D13" s="49" t="s">
        <v>51</v>
      </c>
      <c r="E13" s="50">
        <v>1342000</v>
      </c>
      <c r="F13" s="54">
        <f>E13/'Расчет стоимости'!$Q$33</f>
        <v>7903.41578327444</v>
      </c>
      <c r="G13" s="51">
        <f>IF(F13=0,0,F13/'Расчет стоимости'!$V$19)</f>
        <v>0.4390786546263578</v>
      </c>
      <c r="H13" s="7"/>
    </row>
    <row r="14" spans="2:8" ht="12" customHeight="1">
      <c r="B14" s="6"/>
      <c r="C14" s="48">
        <v>5</v>
      </c>
      <c r="D14" s="49" t="s">
        <v>52</v>
      </c>
      <c r="E14" s="50">
        <v>690000</v>
      </c>
      <c r="F14" s="54">
        <f>E14/'Расчет стоимости'!$Q$33</f>
        <v>4063.604240282685</v>
      </c>
      <c r="G14" s="51">
        <f>IF(F14=0,0,F14/'Расчет стоимости'!$V$19)</f>
        <v>0.22575579112681585</v>
      </c>
      <c r="H14" s="7"/>
    </row>
    <row r="15" spans="2:8" ht="12" customHeight="1">
      <c r="B15" s="6"/>
      <c r="C15" s="48">
        <v>6</v>
      </c>
      <c r="D15" s="49" t="s">
        <v>53</v>
      </c>
      <c r="E15" s="50">
        <v>345000</v>
      </c>
      <c r="F15" s="54">
        <f>E15/'Расчет стоимости'!$Q$33</f>
        <v>2031.8021201413426</v>
      </c>
      <c r="G15" s="51">
        <f>IF(F15=0,0,F15/'Расчет стоимости'!$V$19)</f>
        <v>0.11287789556340792</v>
      </c>
      <c r="H15" s="7"/>
    </row>
    <row r="16" spans="2:8" ht="12" customHeight="1">
      <c r="B16" s="6"/>
      <c r="C16" s="48">
        <v>7</v>
      </c>
      <c r="D16" s="49" t="s">
        <v>68</v>
      </c>
      <c r="E16" s="50">
        <v>260330</v>
      </c>
      <c r="F16" s="54">
        <f>E16/'Расчет стоимости'!$Q$33</f>
        <v>1533.1566548881035</v>
      </c>
      <c r="G16" s="51">
        <f>IF(F16=0,0,F16/'Расчет стоимости'!$V$19)</f>
        <v>0.08517536971600576</v>
      </c>
      <c r="H16" s="7"/>
    </row>
    <row r="17" spans="2:8" ht="12" customHeight="1">
      <c r="B17" s="6"/>
      <c r="C17" s="48">
        <v>8</v>
      </c>
      <c r="D17" s="49" t="s">
        <v>42</v>
      </c>
      <c r="E17" s="50">
        <v>370000</v>
      </c>
      <c r="F17" s="54">
        <f>E17/'Расчет стоимости'!$Q$33</f>
        <v>2179.0341578327443</v>
      </c>
      <c r="G17" s="51">
        <f>IF(F17=0,0,F17/'Расчет стоимости'!$V$19)</f>
        <v>0.12105745321293024</v>
      </c>
      <c r="H17" s="7"/>
    </row>
    <row r="18" spans="2:8" ht="12" customHeight="1">
      <c r="B18" s="6"/>
      <c r="C18" s="48">
        <v>9</v>
      </c>
      <c r="D18" s="49" t="s">
        <v>54</v>
      </c>
      <c r="E18" s="50">
        <v>500000</v>
      </c>
      <c r="F18" s="54">
        <f>E18/'Расчет стоимости'!$Q$33</f>
        <v>2944.6407538280328</v>
      </c>
      <c r="G18" s="51">
        <f>IF(F18=0,0,F18/'Расчет стоимости'!$V$19)</f>
        <v>0.16359115299044627</v>
      </c>
      <c r="H18" s="7"/>
    </row>
    <row r="19" spans="2:8" ht="12" customHeight="1">
      <c r="B19" s="6"/>
      <c r="C19" s="48">
        <v>10</v>
      </c>
      <c r="D19" s="49" t="s">
        <v>55</v>
      </c>
      <c r="E19" s="50">
        <v>400000</v>
      </c>
      <c r="F19" s="54">
        <f>E19/'Расчет стоимости'!$Q$33</f>
        <v>2355.7126030624263</v>
      </c>
      <c r="G19" s="51">
        <f>IF(F19=0,0,F19/'Расчет стоимости'!$V$19)</f>
        <v>0.130872922392357</v>
      </c>
      <c r="H19" s="7"/>
    </row>
    <row r="20" spans="2:11" ht="12" customHeight="1">
      <c r="B20" s="6"/>
      <c r="C20" s="48">
        <v>11</v>
      </c>
      <c r="D20" s="49" t="s">
        <v>56</v>
      </c>
      <c r="E20" s="50">
        <v>150000</v>
      </c>
      <c r="F20" s="54">
        <f>E20/'Расчет стоимости'!$Q$33</f>
        <v>883.3922261484098</v>
      </c>
      <c r="G20" s="51">
        <f>IF(F20=0,0,F20/'Расчет стоимости'!$V$19)</f>
        <v>0.049077345897133876</v>
      </c>
      <c r="H20" s="7"/>
      <c r="K20" s="37"/>
    </row>
    <row r="21" spans="2:11" ht="12" customHeight="1">
      <c r="B21" s="6"/>
      <c r="C21" s="48">
        <v>12</v>
      </c>
      <c r="D21" s="49" t="s">
        <v>57</v>
      </c>
      <c r="E21" s="50">
        <v>98000</v>
      </c>
      <c r="F21" s="54">
        <f>E21/'Расчет стоимости'!$Q$33</f>
        <v>577.1495877502945</v>
      </c>
      <c r="G21" s="51">
        <f>IF(F21=0,0,F21/'Расчет стоимости'!$V$19)</f>
        <v>0.03206386598612747</v>
      </c>
      <c r="H21" s="7"/>
      <c r="K21" s="37"/>
    </row>
    <row r="22" spans="2:11" ht="12" customHeight="1">
      <c r="B22" s="6"/>
      <c r="C22" s="48">
        <v>13</v>
      </c>
      <c r="D22" s="49" t="s">
        <v>69</v>
      </c>
      <c r="E22" s="50">
        <v>100000</v>
      </c>
      <c r="F22" s="54">
        <f>E22/'Расчет стоимости'!$Q$33</f>
        <v>588.9281507656066</v>
      </c>
      <c r="G22" s="51">
        <f>IF(F22=0,0,F22/'Расчет стоимости'!$V$19)</f>
        <v>0.03271823059808925</v>
      </c>
      <c r="H22" s="7"/>
      <c r="K22" s="37"/>
    </row>
    <row r="23" spans="2:11" ht="12" customHeight="1">
      <c r="B23" s="6"/>
      <c r="C23" s="48">
        <v>14</v>
      </c>
      <c r="D23" s="49" t="s">
        <v>58</v>
      </c>
      <c r="E23" s="50">
        <v>333340</v>
      </c>
      <c r="F23" s="54">
        <f>E23/'Расчет стоимости'!$Q$33</f>
        <v>1963.1330977620728</v>
      </c>
      <c r="G23" s="51">
        <f>IF(F23=0,0,F23/'Расчет стоимости'!$V$19)</f>
        <v>0.10906294987567071</v>
      </c>
      <c r="H23" s="7"/>
      <c r="K23" s="37"/>
    </row>
    <row r="24" spans="2:11" ht="12" customHeight="1">
      <c r="B24" s="6"/>
      <c r="C24" s="48">
        <v>15</v>
      </c>
      <c r="D24" s="49" t="s">
        <v>59</v>
      </c>
      <c r="E24" s="50">
        <v>0</v>
      </c>
      <c r="F24" s="54">
        <f>E24/'Расчет стоимости'!$Q$33</f>
        <v>0</v>
      </c>
      <c r="G24" s="51">
        <f>IF(F24=0,0,F24/'Расчет стоимости'!$V$19)</f>
        <v>0</v>
      </c>
      <c r="H24" s="7"/>
      <c r="K24" s="37"/>
    </row>
    <row r="25" spans="2:11" ht="12" customHeight="1">
      <c r="B25" s="6"/>
      <c r="C25" s="48">
        <v>16</v>
      </c>
      <c r="D25" s="63" t="s">
        <v>70</v>
      </c>
      <c r="E25" s="50">
        <v>0</v>
      </c>
      <c r="F25" s="54">
        <f>E25/'Расчет стоимости'!$Q$33</f>
        <v>0</v>
      </c>
      <c r="G25" s="51">
        <f>IF(F25=0,0,F25/'Расчет стоимости'!$V$19)</f>
        <v>0</v>
      </c>
      <c r="H25" s="7"/>
      <c r="K25" s="37"/>
    </row>
    <row r="26" spans="2:8" ht="12" customHeight="1">
      <c r="B26" s="6"/>
      <c r="C26" s="55"/>
      <c r="D26" s="56" t="s">
        <v>60</v>
      </c>
      <c r="E26" s="57">
        <f>SUM(E8:E25)</f>
        <v>10166670</v>
      </c>
      <c r="F26" s="57">
        <f>ROUND(SUM(F8:F24),0)</f>
        <v>59874</v>
      </c>
      <c r="G26" s="58">
        <f>SUM(G8:G24)*100%</f>
        <v>3.326354534746761</v>
      </c>
      <c r="H26" s="7"/>
    </row>
    <row r="27" spans="2:8" ht="12" customHeight="1">
      <c r="B27" s="6"/>
      <c r="C27" s="24"/>
      <c r="D27" s="24"/>
      <c r="E27" s="24"/>
      <c r="F27" s="14"/>
      <c r="G27" s="14"/>
      <c r="H27" s="7"/>
    </row>
    <row r="28" spans="2:48" ht="11.25" thickBot="1">
      <c r="B28" s="11"/>
      <c r="C28" s="12"/>
      <c r="D28" s="12"/>
      <c r="E28" s="12"/>
      <c r="F28" s="12"/>
      <c r="G28" s="12"/>
      <c r="H28" s="13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</row>
    <row r="29" spans="12:48" ht="10.5">
      <c r="L29" s="2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19"/>
      <c r="AN29" s="19"/>
      <c r="AO29" s="19"/>
      <c r="AP29" s="19"/>
      <c r="AQ29" s="19"/>
      <c r="AR29" s="19"/>
      <c r="AS29" s="19"/>
      <c r="AT29" s="19"/>
      <c r="AU29" s="19"/>
      <c r="AV29" s="19"/>
    </row>
    <row r="30" spans="12:48" ht="10.5">
      <c r="L30" s="16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1"/>
      <c r="AH30" s="21"/>
      <c r="AI30" s="21"/>
      <c r="AJ30" s="21"/>
      <c r="AK30" s="21"/>
      <c r="AL30" s="21"/>
      <c r="AM30" s="19"/>
      <c r="AN30" s="19"/>
      <c r="AO30" s="19"/>
      <c r="AP30" s="19"/>
      <c r="AQ30" s="19"/>
      <c r="AR30" s="19"/>
      <c r="AS30" s="19"/>
      <c r="AT30" s="19"/>
      <c r="AU30" s="19"/>
      <c r="AV30" s="19"/>
    </row>
    <row r="31" spans="3:48" ht="10.5">
      <c r="C31" s="1"/>
      <c r="D31" s="1"/>
      <c r="E31" s="1"/>
      <c r="L31" s="2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1"/>
      <c r="AH31" s="21"/>
      <c r="AI31" s="21"/>
      <c r="AJ31" s="21"/>
      <c r="AK31" s="21"/>
      <c r="AL31" s="21"/>
      <c r="AM31" s="19"/>
      <c r="AN31" s="19"/>
      <c r="AO31" s="19"/>
      <c r="AP31" s="19"/>
      <c r="AQ31" s="19"/>
      <c r="AR31" s="19"/>
      <c r="AS31" s="19"/>
      <c r="AT31" s="19"/>
      <c r="AU31" s="19"/>
      <c r="AV31" s="19"/>
    </row>
    <row r="32" spans="3:48" ht="10.5">
      <c r="C32" s="1"/>
      <c r="D32" s="97" t="s">
        <v>66</v>
      </c>
      <c r="E32" s="97"/>
      <c r="F32" s="97"/>
      <c r="L32" s="2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1"/>
      <c r="AH32" s="21"/>
      <c r="AI32" s="21"/>
      <c r="AJ32" s="21"/>
      <c r="AK32" s="21"/>
      <c r="AL32" s="21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3:48" ht="10.5">
      <c r="C33" s="1"/>
      <c r="D33" s="60">
        <v>40388</v>
      </c>
      <c r="E33" s="60"/>
      <c r="F33" s="61">
        <v>10000000</v>
      </c>
      <c r="L33" s="2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1"/>
      <c r="AH33" s="21"/>
      <c r="AI33" s="21"/>
      <c r="AJ33" s="21"/>
      <c r="AK33" s="21"/>
      <c r="AL33" s="21"/>
      <c r="AM33" s="19"/>
      <c r="AN33" s="19"/>
      <c r="AO33" s="19"/>
      <c r="AP33" s="19"/>
      <c r="AQ33" s="19"/>
      <c r="AR33" s="19"/>
      <c r="AS33" s="19"/>
      <c r="AT33" s="19"/>
      <c r="AU33" s="19"/>
      <c r="AV33" s="19"/>
    </row>
    <row r="34" spans="3:48" ht="10.5">
      <c r="C34" s="1"/>
      <c r="D34" s="60">
        <v>40419</v>
      </c>
      <c r="E34" s="60"/>
      <c r="F34" s="61">
        <v>9800000</v>
      </c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1"/>
      <c r="AH34" s="21"/>
      <c r="AI34" s="21"/>
      <c r="AJ34" s="21"/>
      <c r="AK34" s="21"/>
      <c r="AL34" s="21"/>
      <c r="AM34" s="19"/>
      <c r="AN34" s="19"/>
      <c r="AO34" s="19"/>
      <c r="AP34" s="19"/>
      <c r="AQ34" s="19"/>
      <c r="AR34" s="19"/>
      <c r="AS34" s="19"/>
      <c r="AT34" s="19"/>
      <c r="AU34" s="19"/>
      <c r="AV34" s="19"/>
    </row>
    <row r="35" spans="3:48" ht="10.5">
      <c r="C35" s="1"/>
      <c r="D35" s="60">
        <v>40450</v>
      </c>
      <c r="E35" s="60"/>
      <c r="F35" s="61">
        <v>10700000</v>
      </c>
      <c r="L35" s="2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1"/>
      <c r="AH35" s="21"/>
      <c r="AI35" s="21"/>
      <c r="AJ35" s="21"/>
      <c r="AK35" s="21"/>
      <c r="AL35" s="21"/>
      <c r="AM35" s="19"/>
      <c r="AN35" s="19"/>
      <c r="AO35" s="19"/>
      <c r="AP35" s="19"/>
      <c r="AQ35" s="19"/>
      <c r="AR35" s="19"/>
      <c r="AS35" s="19"/>
      <c r="AT35" s="19"/>
      <c r="AU35" s="19"/>
      <c r="AV35" s="19"/>
    </row>
    <row r="36" spans="3:48" ht="10.5">
      <c r="C36" s="1"/>
      <c r="D36" s="59" t="s">
        <v>67</v>
      </c>
      <c r="E36" s="59"/>
      <c r="F36" s="62">
        <f>(ROUND(AVERAGE(F33:F35)/10,0))*10</f>
        <v>10166670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1"/>
      <c r="AH36" s="21"/>
      <c r="AI36" s="21"/>
      <c r="AJ36" s="21"/>
      <c r="AK36" s="21"/>
      <c r="AL36" s="21"/>
      <c r="AM36" s="19"/>
      <c r="AN36" s="19"/>
      <c r="AO36" s="19"/>
      <c r="AP36" s="19"/>
      <c r="AQ36" s="19"/>
      <c r="AR36" s="19"/>
      <c r="AS36" s="19"/>
      <c r="AT36" s="19"/>
      <c r="AU36" s="19"/>
      <c r="AV36" s="19"/>
    </row>
    <row r="37" spans="3:48" ht="10.5">
      <c r="C37" s="1"/>
      <c r="D37" s="1"/>
      <c r="E37" s="1"/>
      <c r="L37" s="20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</row>
    <row r="38" spans="3:48" ht="10.5">
      <c r="C38" s="1"/>
      <c r="D38" s="1"/>
      <c r="E38" s="1"/>
      <c r="L38" s="20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</row>
    <row r="39" spans="3:48" ht="14.25">
      <c r="C39" s="1"/>
      <c r="D39" s="1"/>
      <c r="E39" s="65" t="str">
        <f>IF(SUM(E8:E25)&lt;&gt;F36,"проверьте правильность внесения данных!","данные введены правильно")</f>
        <v>данные введены правильно</v>
      </c>
      <c r="L39" s="20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</row>
    <row r="40" spans="3:48" ht="10.5">
      <c r="C40" s="1"/>
      <c r="D40" s="1"/>
      <c r="E40" s="1"/>
      <c r="L40" s="20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</row>
    <row r="41" spans="3:48" ht="10.5">
      <c r="C41" s="1"/>
      <c r="D41" s="1"/>
      <c r="E41" s="1"/>
      <c r="L41" s="20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</row>
    <row r="42" spans="3:48" ht="10.5">
      <c r="C42" s="1"/>
      <c r="D42" s="1"/>
      <c r="E42" s="1"/>
      <c r="F42" s="64"/>
      <c r="L42" s="20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</row>
    <row r="43" spans="3:5" ht="10.5">
      <c r="C43" s="1"/>
      <c r="D43" s="1"/>
      <c r="E43" s="1"/>
    </row>
  </sheetData>
  <sheetProtection/>
  <mergeCells count="4">
    <mergeCell ref="C3:G3"/>
    <mergeCell ref="C4:G4"/>
    <mergeCell ref="C5:G5"/>
    <mergeCell ref="D32:F32"/>
  </mergeCells>
  <printOptions/>
  <pageMargins left="0.7" right="0.7" top="0.75" bottom="0.75" header="0.3" footer="0.3"/>
  <pageSetup horizontalDpi="600" verticalDpi="6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2010-08-19T07:45:22Z</cp:lastPrinted>
  <dcterms:created xsi:type="dcterms:W3CDTF">2003-10-18T11:05:50Z</dcterms:created>
  <dcterms:modified xsi:type="dcterms:W3CDTF">2021-03-17T10:20:00Z</dcterms:modified>
  <cp:category/>
  <cp:version/>
  <cp:contentType/>
  <cp:contentStatus/>
</cp:coreProperties>
</file>