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Калькуляция" sheetId="1" r:id="rId1"/>
    <sheet name="Расчет по зп" sheetId="2" r:id="rId2"/>
    <sheet name="расшифровка накладных расходов" sheetId="3" r:id="rId3"/>
  </sheets>
  <definedNames>
    <definedName name="_xlnm.Print_Area" localSheetId="0">'Калькуляция'!$C$3:$AL$46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E24" authorId="0">
      <text>
        <r>
          <rPr>
            <sz val="8"/>
            <rFont val="Tahoma"/>
            <family val="0"/>
          </rPr>
          <t>взято значение 34%, для изменения, измените значение в ячейке а24</t>
        </r>
      </text>
    </comment>
    <comment ref="E25" authorId="0">
      <text>
        <r>
          <rPr>
            <sz val="8"/>
            <rFont val="Tahoma"/>
            <family val="0"/>
          </rPr>
          <t>взято значение 0,2%, для изменения, измените значение в ячейке а26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</authors>
  <commentList>
    <comment ref="L11" authorId="0">
      <text>
        <r>
          <rPr>
            <sz val="8"/>
            <rFont val="Tahoma"/>
            <family val="2"/>
          </rPr>
          <t>для изменения % премии, измените значение в столбце А</t>
        </r>
      </text>
    </comment>
  </commentList>
</comments>
</file>

<file path=xl/comments3.xml><?xml version="1.0" encoding="utf-8"?>
<comments xmlns="http://schemas.openxmlformats.org/spreadsheetml/2006/main">
  <authors>
    <author>Краснянский Евгений</author>
  </authors>
  <commentList>
    <comment ref="D10" authorId="0">
      <text>
        <r>
          <rPr>
            <sz val="8"/>
            <rFont val="Tahoma"/>
            <family val="0"/>
          </rPr>
          <t>взято значение 34%, для изменения, измените значение в ячейке а10</t>
        </r>
      </text>
    </comment>
    <comment ref="D11" authorId="0">
      <text>
        <r>
          <rPr>
            <sz val="8"/>
            <rFont val="Tahoma"/>
            <family val="0"/>
          </rPr>
          <t>взято значение 0,2%, для изменения, измените значение в ячейке а11</t>
        </r>
      </text>
    </comment>
  </commentList>
</comments>
</file>

<file path=xl/sharedStrings.xml><?xml version="1.0" encoding="utf-8"?>
<sst xmlns="http://schemas.openxmlformats.org/spreadsheetml/2006/main" count="87" uniqueCount="69">
  <si>
    <t>(подпись)</t>
  </si>
  <si>
    <t>№ п/п</t>
  </si>
  <si>
    <t>УТВЕРЖДАЮ</t>
  </si>
  <si>
    <t>Руководитель</t>
  </si>
  <si>
    <t>(наименование юридического</t>
  </si>
  <si>
    <t>лица или индивидуального предпринимателя)</t>
  </si>
  <si>
    <t>(И.О.Фамилия)</t>
  </si>
  <si>
    <t>"</t>
  </si>
  <si>
    <t>г.</t>
  </si>
  <si>
    <t>ПЛАНОВАЯ КАЛЬКУЛЯЦИЯ</t>
  </si>
  <si>
    <t>Наименования статей затрат</t>
  </si>
  <si>
    <t>Сумма (руб.)</t>
  </si>
  <si>
    <t xml:space="preserve">Основная заработная плата </t>
  </si>
  <si>
    <t xml:space="preserve">Начисления на оплату труда: </t>
  </si>
  <si>
    <t>отчисления в Фонд социальной защиты населения Министерства труда и социальной защиты Республики Беларусь</t>
  </si>
  <si>
    <t xml:space="preserve">страховой взнос по обязательному страхованию от несчастных случаев на производстве и профессиональных заболеваний </t>
  </si>
  <si>
    <t xml:space="preserve">Себестоимость услуги </t>
  </si>
  <si>
    <t xml:space="preserve">Рентабельность к себестоимости, % </t>
  </si>
  <si>
    <t xml:space="preserve">Прибыль </t>
  </si>
  <si>
    <t xml:space="preserve">Итого </t>
  </si>
  <si>
    <t xml:space="preserve">Налог на добавленную стоимость, ставка в % </t>
  </si>
  <si>
    <t xml:space="preserve">Сумма налога на добавленную стоимость </t>
  </si>
  <si>
    <t>Главный бухгалтер</t>
  </si>
  <si>
    <t xml:space="preserve">Экономист </t>
  </si>
  <si>
    <t>Синий цвет цифр обозначает, что заполнение данных ячеек происходит автоматически.</t>
  </si>
  <si>
    <t>"Система автоматизации управления складом"</t>
  </si>
  <si>
    <t>Договор №</t>
  </si>
  <si>
    <t>Расчет по заработной плате</t>
  </si>
  <si>
    <t>Должность</t>
  </si>
  <si>
    <t>Количество исполнителей</t>
  </si>
  <si>
    <t>Оклад, рублей</t>
  </si>
  <si>
    <t>Сумма, рублей</t>
  </si>
  <si>
    <t>Премия</t>
  </si>
  <si>
    <t>Итого</t>
  </si>
  <si>
    <t>Нормы времени, месяцев</t>
  </si>
  <si>
    <t>Ведущий инженер-программист</t>
  </si>
  <si>
    <t>Инженер-программист 1-ой категории</t>
  </si>
  <si>
    <t>Инженер-программист 2-ой категории</t>
  </si>
  <si>
    <t>Специалист по тестированию программного продукта</t>
  </si>
  <si>
    <t xml:space="preserve">ИТОГО </t>
  </si>
  <si>
    <t>х</t>
  </si>
  <si>
    <t xml:space="preserve">Расшифровка процента накладных расходов </t>
  </si>
  <si>
    <t>Амортизация нематериальных активов</t>
  </si>
  <si>
    <t>Амортизация основных средств</t>
  </si>
  <si>
    <t>Аренда помещений</t>
  </si>
  <si>
    <t>Эксплуатационные расходы</t>
  </si>
  <si>
    <t>Коммунальные услуги</t>
  </si>
  <si>
    <t>Компьютерные программы</t>
  </si>
  <si>
    <t>Консультационные услуги</t>
  </si>
  <si>
    <t>Подписка</t>
  </si>
  <si>
    <t>Командировочные расходы</t>
  </si>
  <si>
    <t>Расходы на материалы</t>
  </si>
  <si>
    <t>Расходы на содержание автотранспорта</t>
  </si>
  <si>
    <t>Реклама</t>
  </si>
  <si>
    <t>Услуги банка</t>
  </si>
  <si>
    <t>Услуги связи</t>
  </si>
  <si>
    <t>Экологический налог</t>
  </si>
  <si>
    <t xml:space="preserve">Сумма </t>
  </si>
  <si>
    <t>%</t>
  </si>
  <si>
    <t>Заработная плата административно-управленческого персонала</t>
  </si>
  <si>
    <t xml:space="preserve">Начисления на оплату труда административно-управленческого персонала: </t>
  </si>
  <si>
    <t xml:space="preserve">Стоимость без налога на добавленную стоимость </t>
  </si>
  <si>
    <t>2.1</t>
  </si>
  <si>
    <t>2.2</t>
  </si>
  <si>
    <t>Стоимость с учетом налога на добавленную стоимость</t>
  </si>
  <si>
    <t xml:space="preserve">Стоимость с учетом округления </t>
  </si>
  <si>
    <t xml:space="preserve">расчета стоимости работ </t>
  </si>
  <si>
    <t xml:space="preserve">по созданию программного продукта </t>
  </si>
  <si>
    <t>40 от 12 апреля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</si>
</sst>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419]mmmm\ yyyy;@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0"/>
      <name val="Tahoma"/>
      <family val="2"/>
    </font>
    <font>
      <i/>
      <u val="single"/>
      <sz val="10"/>
      <name val="Tahoma"/>
      <family val="2"/>
    </font>
    <font>
      <i/>
      <sz val="9"/>
      <name val="Tahoma"/>
      <family val="2"/>
    </font>
    <font>
      <i/>
      <u val="single"/>
      <sz val="9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3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justify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0" fontId="5" fillId="33" borderId="20" xfId="0" applyFont="1" applyFill="1" applyBorder="1" applyAlignment="1" applyProtection="1">
      <alignment horizontal="center" vertical="top"/>
      <protection hidden="1"/>
    </xf>
    <xf numFmtId="3" fontId="12" fillId="33" borderId="19" xfId="0" applyNumberFormat="1" applyFont="1" applyFill="1" applyBorder="1" applyAlignment="1" applyProtection="1">
      <alignment horizontal="center" vertical="center"/>
      <protection hidden="1"/>
    </xf>
    <xf numFmtId="10" fontId="4" fillId="32" borderId="0" xfId="0" applyNumberFormat="1" applyFont="1" applyFill="1" applyAlignment="1" applyProtection="1">
      <alignment vertical="center"/>
      <protection hidden="1"/>
    </xf>
    <xf numFmtId="10" fontId="5" fillId="32" borderId="0" xfId="0" applyNumberFormat="1" applyFont="1" applyFill="1" applyAlignment="1" applyProtection="1">
      <alignment vertical="center"/>
      <protection hidden="1"/>
    </xf>
    <xf numFmtId="3" fontId="13" fillId="33" borderId="19" xfId="0" applyNumberFormat="1" applyFont="1" applyFill="1" applyBorder="1" applyAlignment="1" applyProtection="1">
      <alignment horizontal="center" vertical="center"/>
      <protection hidden="1"/>
    </xf>
    <xf numFmtId="10" fontId="12" fillId="33" borderId="19" xfId="0" applyNumberFormat="1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8" fillId="33" borderId="21" xfId="0" applyFont="1" applyFill="1" applyBorder="1" applyAlignment="1" applyProtection="1">
      <alignment horizontal="left"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3" fillId="33" borderId="19" xfId="0" applyFont="1" applyFill="1" applyBorder="1" applyAlignment="1" applyProtection="1">
      <alignment horizontal="center" vertical="center"/>
      <protection hidden="1"/>
    </xf>
    <xf numFmtId="0" fontId="12" fillId="33" borderId="19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 wrapText="1" indent="1"/>
      <protection hidden="1"/>
    </xf>
    <xf numFmtId="10" fontId="13" fillId="33" borderId="19" xfId="0" applyNumberFormat="1" applyFont="1" applyFill="1" applyBorder="1" applyAlignment="1" applyProtection="1">
      <alignment horizontal="center" vertical="center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14" fontId="4" fillId="32" borderId="0" xfId="0" applyNumberFormat="1" applyFont="1" applyFill="1" applyAlignment="1" applyProtection="1">
      <alignment vertical="center"/>
      <protection hidden="1"/>
    </xf>
    <xf numFmtId="184" fontId="4" fillId="32" borderId="0" xfId="0" applyNumberFormat="1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3" fontId="4" fillId="32" borderId="0" xfId="0" applyNumberFormat="1" applyFont="1" applyFill="1" applyBorder="1" applyAlignment="1" applyProtection="1">
      <alignment vertical="center"/>
      <protection locked="0"/>
    </xf>
    <xf numFmtId="182" fontId="4" fillId="32" borderId="0" xfId="0" applyNumberFormat="1" applyFont="1" applyFill="1" applyBorder="1" applyAlignment="1" applyProtection="1">
      <alignment vertical="center"/>
      <protection locked="0"/>
    </xf>
    <xf numFmtId="4" fontId="4" fillId="33" borderId="19" xfId="0" applyNumberFormat="1" applyFont="1" applyFill="1" applyBorder="1" applyAlignment="1" applyProtection="1">
      <alignment horizontal="center" vertical="center"/>
      <protection hidden="1"/>
    </xf>
    <xf numFmtId="4" fontId="12" fillId="33" borderId="19" xfId="0" applyNumberFormat="1" applyFont="1" applyFill="1" applyBorder="1" applyAlignment="1" applyProtection="1">
      <alignment horizontal="center" vertical="center"/>
      <protection hidden="1"/>
    </xf>
    <xf numFmtId="4" fontId="13" fillId="33" borderId="19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2" fontId="12" fillId="33" borderId="19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9" fillId="33" borderId="22" xfId="0" applyFont="1" applyFill="1" applyBorder="1" applyAlignment="1" applyProtection="1">
      <alignment horizontal="center" vertical="center"/>
      <protection hidden="1"/>
    </xf>
    <xf numFmtId="0" fontId="9" fillId="33" borderId="23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 wrapText="1" indent="1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justify" vertical="center"/>
      <protection hidden="1"/>
    </xf>
    <xf numFmtId="0" fontId="10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2" fontId="13" fillId="33" borderId="19" xfId="0" applyNumberFormat="1" applyFont="1" applyFill="1" applyBorder="1" applyAlignment="1" applyProtection="1">
      <alignment horizontal="center" vertical="center"/>
      <protection hidden="1"/>
    </xf>
    <xf numFmtId="2" fontId="4" fillId="33" borderId="19" xfId="0" applyNumberFormat="1" applyFont="1" applyFill="1" applyBorder="1" applyAlignment="1" applyProtection="1">
      <alignment horizontal="center" vertical="center"/>
      <protection hidden="1"/>
    </xf>
    <xf numFmtId="2" fontId="14" fillId="33" borderId="19" xfId="0" applyNumberFormat="1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0" fontId="4" fillId="33" borderId="21" xfId="0" applyFont="1" applyFill="1" applyBorder="1" applyAlignment="1" applyProtection="1">
      <alignment horizontal="left" vertical="center" wrapText="1"/>
      <protection hidden="1"/>
    </xf>
    <xf numFmtId="0" fontId="4" fillId="33" borderId="25" xfId="0" applyFont="1" applyFill="1" applyBorder="1" applyAlignment="1" applyProtection="1">
      <alignment horizontal="left" vertical="center" wrapText="1"/>
      <protection hidden="1"/>
    </xf>
    <xf numFmtId="0" fontId="4" fillId="33" borderId="26" xfId="0" applyFont="1" applyFill="1" applyBorder="1" applyAlignment="1" applyProtection="1">
      <alignment horizontal="left" vertical="center" wrapText="1"/>
      <protection hidden="1"/>
    </xf>
    <xf numFmtId="0" fontId="8" fillId="33" borderId="21" xfId="0" applyFont="1" applyFill="1" applyBorder="1" applyAlignment="1" applyProtection="1">
      <alignment horizontal="left" vertical="center"/>
      <protection hidden="1"/>
    </xf>
    <xf numFmtId="0" fontId="8" fillId="33" borderId="25" xfId="0" applyFont="1" applyFill="1" applyBorder="1" applyAlignment="1" applyProtection="1">
      <alignment horizontal="left" vertical="center"/>
      <protection hidden="1"/>
    </xf>
    <xf numFmtId="0" fontId="8" fillId="33" borderId="26" xfId="0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A6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" width="7.375" style="38" bestFit="1" customWidth="1"/>
    <col min="2" max="24" width="2.75390625" style="2" customWidth="1"/>
    <col min="25" max="26" width="3.25390625" style="2" bestFit="1" customWidth="1"/>
    <col min="27" max="42" width="2.75390625" style="2" customWidth="1"/>
    <col min="43" max="43" width="7.75390625" style="2" customWidth="1"/>
    <col min="44" max="16384" width="2.75390625" style="2" customWidth="1"/>
  </cols>
  <sheetData>
    <row r="1" spans="1:2" ht="11.25" thickBot="1">
      <c r="A1" s="2"/>
      <c r="B1" s="42" t="s">
        <v>24</v>
      </c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2" customHeight="1">
      <c r="B3" s="6"/>
      <c r="C3" s="24"/>
      <c r="D3" s="24"/>
      <c r="E3" s="24"/>
      <c r="F3" s="2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7"/>
    </row>
    <row r="4" spans="2:39" ht="12" customHeight="1">
      <c r="B4" s="6"/>
      <c r="C4" s="24"/>
      <c r="D4" s="24"/>
      <c r="E4" s="24"/>
      <c r="F4" s="2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0" t="s">
        <v>2</v>
      </c>
      <c r="U4" s="80"/>
      <c r="V4" s="80"/>
      <c r="W4" s="80"/>
      <c r="X4" s="80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7"/>
    </row>
    <row r="5" spans="2:39" ht="12" customHeight="1">
      <c r="B5" s="6"/>
      <c r="C5" s="24"/>
      <c r="D5" s="24"/>
      <c r="E5" s="24"/>
      <c r="F5" s="2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1" t="s">
        <v>3</v>
      </c>
      <c r="U5" s="81"/>
      <c r="V5" s="81"/>
      <c r="W5" s="81"/>
      <c r="X5" s="81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"/>
    </row>
    <row r="6" spans="2:39" ht="12" customHeight="1">
      <c r="B6" s="6"/>
      <c r="C6" s="24"/>
      <c r="D6" s="24"/>
      <c r="E6" s="24"/>
      <c r="F6" s="2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74" t="s">
        <v>4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"/>
    </row>
    <row r="7" spans="2:39" ht="12" customHeight="1">
      <c r="B7" s="6"/>
      <c r="C7" s="24"/>
      <c r="D7" s="24"/>
      <c r="E7" s="24"/>
      <c r="F7" s="2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"/>
    </row>
    <row r="8" spans="2:39" ht="12" customHeight="1">
      <c r="B8" s="6"/>
      <c r="C8" s="24"/>
      <c r="D8" s="24"/>
      <c r="E8" s="24"/>
      <c r="F8" s="2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74" t="s">
        <v>5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"/>
    </row>
    <row r="9" spans="2:39" ht="12" customHeight="1">
      <c r="B9" s="6"/>
      <c r="C9" s="24"/>
      <c r="D9" s="24"/>
      <c r="E9" s="24"/>
      <c r="F9" s="2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75"/>
      <c r="U9" s="75"/>
      <c r="V9" s="75"/>
      <c r="W9" s="75"/>
      <c r="X9" s="75"/>
      <c r="Y9" s="75"/>
      <c r="Z9" s="14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"/>
    </row>
    <row r="10" spans="2:39" ht="12" customHeight="1">
      <c r="B10" s="6"/>
      <c r="C10" s="24"/>
      <c r="D10" s="24"/>
      <c r="E10" s="24"/>
      <c r="F10" s="2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74" t="s">
        <v>0</v>
      </c>
      <c r="U10" s="74"/>
      <c r="V10" s="74"/>
      <c r="W10" s="74"/>
      <c r="X10" s="74"/>
      <c r="Y10" s="74"/>
      <c r="Z10" s="14"/>
      <c r="AA10" s="74" t="s">
        <v>6</v>
      </c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"/>
    </row>
    <row r="11" spans="2:39" ht="12" customHeight="1">
      <c r="B11" s="6"/>
      <c r="C11" s="24"/>
      <c r="D11" s="24"/>
      <c r="E11" s="24"/>
      <c r="F11" s="2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 t="s">
        <v>7</v>
      </c>
      <c r="U11" s="27"/>
      <c r="V11" s="28" t="s">
        <v>7</v>
      </c>
      <c r="W11" s="75"/>
      <c r="X11" s="75"/>
      <c r="Y11" s="75"/>
      <c r="Z11" s="75"/>
      <c r="AA11" s="75"/>
      <c r="AB11" s="14">
        <v>20</v>
      </c>
      <c r="AC11" s="29"/>
      <c r="AD11" s="14" t="s">
        <v>8</v>
      </c>
      <c r="AE11" s="14"/>
      <c r="AF11" s="14"/>
      <c r="AG11" s="14"/>
      <c r="AH11" s="14"/>
      <c r="AI11" s="14"/>
      <c r="AJ11" s="14"/>
      <c r="AK11" s="14"/>
      <c r="AL11" s="14"/>
      <c r="AM11" s="7"/>
    </row>
    <row r="12" spans="2:39" ht="12" customHeight="1">
      <c r="B12" s="6"/>
      <c r="C12" s="24"/>
      <c r="D12" s="24"/>
      <c r="E12" s="24"/>
      <c r="F12" s="2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7"/>
    </row>
    <row r="13" spans="2:39" ht="12" customHeight="1">
      <c r="B13" s="6"/>
      <c r="C13" s="67" t="s">
        <v>9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7"/>
    </row>
    <row r="14" spans="2:39" ht="12" customHeight="1">
      <c r="B14" s="6"/>
      <c r="C14" s="64" t="s">
        <v>66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79" t="s">
        <v>67</v>
      </c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"/>
    </row>
    <row r="15" spans="2:39" ht="12" customHeight="1">
      <c r="B15" s="6"/>
      <c r="C15" s="65" t="s">
        <v>25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7"/>
    </row>
    <row r="16" spans="2:39" ht="12" customHeight="1">
      <c r="B16" s="6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7"/>
    </row>
    <row r="17" spans="2:39" ht="12" customHeight="1" thickBot="1">
      <c r="B17" s="6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7"/>
    </row>
    <row r="18" spans="2:39" ht="19.5" customHeight="1" thickBot="1">
      <c r="B18" s="6"/>
      <c r="C18" s="43"/>
      <c r="D18" s="67" t="s">
        <v>26</v>
      </c>
      <c r="E18" s="67"/>
      <c r="F18" s="67"/>
      <c r="G18" s="67"/>
      <c r="H18" s="67"/>
      <c r="I18" s="68" t="s">
        <v>68</v>
      </c>
      <c r="J18" s="69"/>
      <c r="K18" s="69"/>
      <c r="L18" s="69"/>
      <c r="M18" s="69"/>
      <c r="N18" s="69"/>
      <c r="O18" s="69"/>
      <c r="P18" s="69"/>
      <c r="Q18" s="69"/>
      <c r="R18" s="69"/>
      <c r="S18" s="70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7"/>
    </row>
    <row r="19" spans="2:39" ht="12" customHeight="1">
      <c r="B19" s="6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7"/>
    </row>
    <row r="20" spans="2:39" ht="12" customHeight="1">
      <c r="B20" s="6"/>
      <c r="C20" s="24"/>
      <c r="D20" s="24"/>
      <c r="E20" s="24"/>
      <c r="F20" s="2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7"/>
    </row>
    <row r="21" spans="2:39" ht="12" customHeight="1">
      <c r="B21" s="6"/>
      <c r="C21" s="73" t="s">
        <v>1</v>
      </c>
      <c r="D21" s="73"/>
      <c r="E21" s="73" t="s">
        <v>10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 t="s">
        <v>11</v>
      </c>
      <c r="AG21" s="73"/>
      <c r="AH21" s="73"/>
      <c r="AI21" s="73"/>
      <c r="AJ21" s="73"/>
      <c r="AK21" s="73"/>
      <c r="AL21" s="73"/>
      <c r="AM21" s="7"/>
    </row>
    <row r="22" spans="2:39" ht="12" customHeight="1">
      <c r="B22" s="6"/>
      <c r="C22" s="71">
        <v>1</v>
      </c>
      <c r="D22" s="71"/>
      <c r="E22" s="78" t="s">
        <v>12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66">
        <f>'Расчет по зп'!M16</f>
        <v>27737.6</v>
      </c>
      <c r="AG22" s="66"/>
      <c r="AH22" s="66"/>
      <c r="AI22" s="66"/>
      <c r="AJ22" s="66"/>
      <c r="AK22" s="66"/>
      <c r="AL22" s="66"/>
      <c r="AM22" s="7"/>
    </row>
    <row r="23" spans="2:39" ht="12" customHeight="1">
      <c r="B23" s="6"/>
      <c r="C23" s="71">
        <v>2</v>
      </c>
      <c r="D23" s="71"/>
      <c r="E23" s="78" t="s">
        <v>13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66">
        <f>SUM(AF24:AL25)</f>
        <v>9486</v>
      </c>
      <c r="AG23" s="66"/>
      <c r="AH23" s="66"/>
      <c r="AI23" s="66"/>
      <c r="AJ23" s="66"/>
      <c r="AK23" s="66"/>
      <c r="AL23" s="66"/>
      <c r="AM23" s="7"/>
    </row>
    <row r="24" spans="1:39" ht="21.75" customHeight="1">
      <c r="A24" s="38">
        <v>0.34</v>
      </c>
      <c r="B24" s="6"/>
      <c r="C24" s="72" t="s">
        <v>62</v>
      </c>
      <c r="D24" s="72"/>
      <c r="E24" s="76" t="s">
        <v>14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66">
        <f>ROUND((AF22)*A24,0)</f>
        <v>9431</v>
      </c>
      <c r="AG24" s="66"/>
      <c r="AH24" s="66"/>
      <c r="AI24" s="66"/>
      <c r="AJ24" s="66"/>
      <c r="AK24" s="66"/>
      <c r="AL24" s="66"/>
      <c r="AM24" s="7"/>
    </row>
    <row r="25" spans="1:39" ht="24" customHeight="1">
      <c r="A25" s="38">
        <v>0.002</v>
      </c>
      <c r="B25" s="6"/>
      <c r="C25" s="72" t="s">
        <v>63</v>
      </c>
      <c r="D25" s="72"/>
      <c r="E25" s="76" t="s">
        <v>15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66">
        <f>ROUND((AF22)*A25,0)</f>
        <v>55</v>
      </c>
      <c r="AG25" s="66"/>
      <c r="AH25" s="66"/>
      <c r="AI25" s="66"/>
      <c r="AJ25" s="66"/>
      <c r="AK25" s="66"/>
      <c r="AL25" s="66"/>
      <c r="AM25" s="7"/>
    </row>
    <row r="26" spans="2:39" ht="12" customHeight="1">
      <c r="B26" s="6"/>
      <c r="C26" s="71">
        <v>3</v>
      </c>
      <c r="D26" s="71"/>
      <c r="E26" s="77" t="str">
        <f>CONCATENATE("Накладные расходы, ",(TEXT('расшифровка накладных расходов'!F27,"0,00%")))</f>
        <v>Накладные расходы, 108,01%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66">
        <f>'расшифровка накладных расходов'!E27</f>
        <v>29959.609999999997</v>
      </c>
      <c r="AG26" s="66"/>
      <c r="AH26" s="66"/>
      <c r="AI26" s="66"/>
      <c r="AJ26" s="66"/>
      <c r="AK26" s="66"/>
      <c r="AL26" s="66"/>
      <c r="AM26" s="7"/>
    </row>
    <row r="27" spans="2:39" ht="12" customHeight="1">
      <c r="B27" s="6"/>
      <c r="C27" s="71">
        <v>4</v>
      </c>
      <c r="D27" s="71"/>
      <c r="E27" s="77" t="s">
        <v>16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66">
        <f>SUM(AF22:AL26)-AF23</f>
        <v>67183.20999999999</v>
      </c>
      <c r="AG27" s="66"/>
      <c r="AH27" s="66"/>
      <c r="AI27" s="66"/>
      <c r="AJ27" s="66"/>
      <c r="AK27" s="66"/>
      <c r="AL27" s="66"/>
      <c r="AM27" s="7"/>
    </row>
    <row r="28" spans="2:39" ht="12" customHeight="1">
      <c r="B28" s="6"/>
      <c r="C28" s="71">
        <v>5</v>
      </c>
      <c r="D28" s="71"/>
      <c r="E28" s="77" t="s">
        <v>17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83">
        <v>0.25</v>
      </c>
      <c r="AG28" s="83"/>
      <c r="AH28" s="83"/>
      <c r="AI28" s="83"/>
      <c r="AJ28" s="83"/>
      <c r="AK28" s="83"/>
      <c r="AL28" s="83"/>
      <c r="AM28" s="7"/>
    </row>
    <row r="29" spans="2:39" ht="12" customHeight="1">
      <c r="B29" s="6"/>
      <c r="C29" s="71">
        <v>6</v>
      </c>
      <c r="D29" s="71"/>
      <c r="E29" s="77" t="s">
        <v>18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66">
        <f>AF27*AF28</f>
        <v>16795.802499999998</v>
      </c>
      <c r="AG29" s="66"/>
      <c r="AH29" s="66"/>
      <c r="AI29" s="66"/>
      <c r="AJ29" s="66"/>
      <c r="AK29" s="66"/>
      <c r="AL29" s="66"/>
      <c r="AM29" s="7"/>
    </row>
    <row r="30" spans="2:39" ht="12" customHeight="1">
      <c r="B30" s="6"/>
      <c r="C30" s="71">
        <v>7</v>
      </c>
      <c r="D30" s="71"/>
      <c r="E30" s="77" t="s">
        <v>19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82">
        <f>AF27+AF29</f>
        <v>83979.01249999998</v>
      </c>
      <c r="AG30" s="82"/>
      <c r="AH30" s="82"/>
      <c r="AI30" s="82"/>
      <c r="AJ30" s="82"/>
      <c r="AK30" s="82"/>
      <c r="AL30" s="82"/>
      <c r="AM30" s="7"/>
    </row>
    <row r="31" spans="2:39" ht="12" customHeight="1">
      <c r="B31" s="6"/>
      <c r="C31" s="71">
        <v>8</v>
      </c>
      <c r="D31" s="71"/>
      <c r="E31" s="77" t="s">
        <v>61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66">
        <f>AF30</f>
        <v>83979.01249999998</v>
      </c>
      <c r="AG31" s="66"/>
      <c r="AH31" s="66"/>
      <c r="AI31" s="66"/>
      <c r="AJ31" s="66"/>
      <c r="AK31" s="66"/>
      <c r="AL31" s="66"/>
      <c r="AM31" s="7"/>
    </row>
    <row r="32" spans="2:39" ht="12" customHeight="1">
      <c r="B32" s="6"/>
      <c r="C32" s="71">
        <v>9</v>
      </c>
      <c r="D32" s="71"/>
      <c r="E32" s="77" t="s">
        <v>20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66">
        <v>0.2</v>
      </c>
      <c r="AG32" s="66"/>
      <c r="AH32" s="66"/>
      <c r="AI32" s="66"/>
      <c r="AJ32" s="66"/>
      <c r="AK32" s="66"/>
      <c r="AL32" s="66"/>
      <c r="AM32" s="7"/>
    </row>
    <row r="33" spans="2:39" ht="12" customHeight="1">
      <c r="B33" s="6"/>
      <c r="C33" s="71">
        <v>10</v>
      </c>
      <c r="D33" s="71"/>
      <c r="E33" s="77" t="s">
        <v>21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66">
        <f>ROUND(AF31*AF32,0)</f>
        <v>16796</v>
      </c>
      <c r="AG33" s="66"/>
      <c r="AH33" s="66"/>
      <c r="AI33" s="66"/>
      <c r="AJ33" s="66"/>
      <c r="AK33" s="66"/>
      <c r="AL33" s="66"/>
      <c r="AM33" s="7"/>
    </row>
    <row r="34" spans="2:39" ht="12" customHeight="1">
      <c r="B34" s="6"/>
      <c r="C34" s="71">
        <v>11</v>
      </c>
      <c r="D34" s="71"/>
      <c r="E34" s="77" t="s">
        <v>64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66">
        <f>AF31+AF33</f>
        <v>100775.01249999998</v>
      </c>
      <c r="AG34" s="66"/>
      <c r="AH34" s="66"/>
      <c r="AI34" s="66"/>
      <c r="AJ34" s="66"/>
      <c r="AK34" s="66"/>
      <c r="AL34" s="66"/>
      <c r="AM34" s="7"/>
    </row>
    <row r="35" spans="2:39" ht="12" customHeight="1">
      <c r="B35" s="6"/>
      <c r="C35" s="71">
        <v>12</v>
      </c>
      <c r="D35" s="71"/>
      <c r="E35" s="77" t="s">
        <v>65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84">
        <f>ROUND(AF34/100,0)*100</f>
        <v>100800</v>
      </c>
      <c r="AG35" s="84"/>
      <c r="AH35" s="84"/>
      <c r="AI35" s="84"/>
      <c r="AJ35" s="84"/>
      <c r="AK35" s="84"/>
      <c r="AL35" s="84"/>
      <c r="AM35" s="7"/>
    </row>
    <row r="36" spans="2:39" ht="12" customHeight="1">
      <c r="B36" s="6"/>
      <c r="C36" s="24"/>
      <c r="D36" s="24"/>
      <c r="E36" s="24"/>
      <c r="F36" s="2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7"/>
    </row>
    <row r="37" spans="2:39" ht="12" customHeight="1">
      <c r="B37" s="6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7"/>
    </row>
    <row r="38" spans="2:39" ht="12" customHeight="1">
      <c r="B38" s="6"/>
      <c r="C38" s="24"/>
      <c r="D38" s="24"/>
      <c r="E38" s="24"/>
      <c r="F38" s="2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7"/>
    </row>
    <row r="39" spans="2:39" ht="12" customHeight="1">
      <c r="B39" s="6"/>
      <c r="C39" s="24"/>
      <c r="D39" s="24"/>
      <c r="E39" s="24"/>
      <c r="F39" s="2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7"/>
    </row>
    <row r="40" spans="2:39" ht="12" customHeight="1">
      <c r="B40" s="6"/>
      <c r="C40" s="24" t="s">
        <v>22</v>
      </c>
      <c r="D40" s="24"/>
      <c r="E40" s="24"/>
      <c r="F40" s="2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86"/>
      <c r="V40" s="86"/>
      <c r="W40" s="86"/>
      <c r="X40" s="86"/>
      <c r="Y40" s="86"/>
      <c r="Z40" s="86"/>
      <c r="AA40" s="25"/>
      <c r="AB40" s="25"/>
      <c r="AC40" s="25"/>
      <c r="AD40" s="25"/>
      <c r="AE40" s="86"/>
      <c r="AF40" s="86"/>
      <c r="AG40" s="86"/>
      <c r="AH40" s="86"/>
      <c r="AI40" s="86"/>
      <c r="AJ40" s="86"/>
      <c r="AK40" s="86"/>
      <c r="AL40" s="86"/>
      <c r="AM40" s="7"/>
    </row>
    <row r="41" spans="2:39" ht="12" customHeight="1">
      <c r="B41" s="6"/>
      <c r="C41" s="24"/>
      <c r="D41" s="24"/>
      <c r="E41" s="24"/>
      <c r="F41" s="2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85" t="s">
        <v>0</v>
      </c>
      <c r="V41" s="85"/>
      <c r="W41" s="85"/>
      <c r="X41" s="85"/>
      <c r="Y41" s="85"/>
      <c r="Z41" s="85"/>
      <c r="AA41" s="26"/>
      <c r="AB41" s="26"/>
      <c r="AC41" s="26"/>
      <c r="AD41" s="26"/>
      <c r="AE41" s="85" t="s">
        <v>6</v>
      </c>
      <c r="AF41" s="85"/>
      <c r="AG41" s="85"/>
      <c r="AH41" s="85"/>
      <c r="AI41" s="85"/>
      <c r="AJ41" s="85"/>
      <c r="AK41" s="85"/>
      <c r="AL41" s="85"/>
      <c r="AM41" s="7"/>
    </row>
    <row r="42" spans="2:39" ht="12" customHeight="1">
      <c r="B42" s="6"/>
      <c r="C42" s="24" t="s">
        <v>23</v>
      </c>
      <c r="D42" s="24"/>
      <c r="E42" s="24"/>
      <c r="F42" s="2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86"/>
      <c r="V42" s="86"/>
      <c r="W42" s="86"/>
      <c r="X42" s="86"/>
      <c r="Y42" s="86"/>
      <c r="Z42" s="86"/>
      <c r="AA42" s="25"/>
      <c r="AB42" s="25"/>
      <c r="AC42" s="25"/>
      <c r="AD42" s="25"/>
      <c r="AE42" s="86"/>
      <c r="AF42" s="86"/>
      <c r="AG42" s="86"/>
      <c r="AH42" s="86"/>
      <c r="AI42" s="86"/>
      <c r="AJ42" s="86"/>
      <c r="AK42" s="86"/>
      <c r="AL42" s="86"/>
      <c r="AM42" s="7"/>
    </row>
    <row r="43" spans="2:39" ht="12" customHeight="1">
      <c r="B43" s="6"/>
      <c r="C43" s="24"/>
      <c r="D43" s="24"/>
      <c r="E43" s="24"/>
      <c r="F43" s="2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85" t="s">
        <v>0</v>
      </c>
      <c r="V43" s="85"/>
      <c r="W43" s="85"/>
      <c r="X43" s="85"/>
      <c r="Y43" s="85"/>
      <c r="Z43" s="85"/>
      <c r="AA43" s="26"/>
      <c r="AB43" s="26"/>
      <c r="AC43" s="26"/>
      <c r="AD43" s="26"/>
      <c r="AE43" s="85" t="s">
        <v>6</v>
      </c>
      <c r="AF43" s="85"/>
      <c r="AG43" s="85"/>
      <c r="AH43" s="85"/>
      <c r="AI43" s="85"/>
      <c r="AJ43" s="85"/>
      <c r="AK43" s="85"/>
      <c r="AL43" s="85"/>
      <c r="AM43" s="7"/>
    </row>
    <row r="44" spans="2:39" ht="12" customHeight="1">
      <c r="B44" s="6"/>
      <c r="C44" s="24"/>
      <c r="D44" s="24"/>
      <c r="E44" s="24"/>
      <c r="F44" s="2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7"/>
    </row>
    <row r="45" spans="2:39" ht="12" customHeight="1">
      <c r="B45" s="6"/>
      <c r="C45" s="24"/>
      <c r="D45" s="24"/>
      <c r="E45" s="24"/>
      <c r="F45" s="2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7"/>
    </row>
    <row r="46" spans="1:79" s="10" customFormat="1" ht="12" customHeight="1">
      <c r="A46" s="39"/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7"/>
      <c r="X46" s="17"/>
      <c r="Y46" s="17"/>
      <c r="Z46" s="17"/>
      <c r="AA46" s="17"/>
      <c r="AB46" s="17"/>
      <c r="AC46" s="15"/>
      <c r="AD46" s="15"/>
      <c r="AE46" s="15"/>
      <c r="AF46" s="15"/>
      <c r="AG46" s="15"/>
      <c r="AH46" s="15"/>
      <c r="AI46" s="15"/>
      <c r="AJ46" s="15"/>
      <c r="AK46" s="15"/>
      <c r="AL46" s="18"/>
      <c r="AM46" s="9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</row>
    <row r="47" spans="2:79" ht="11.25" thickBo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3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</row>
    <row r="48" spans="43:79" ht="10.5">
      <c r="AQ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21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43:79" ht="10.5">
      <c r="AQ49" s="16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21"/>
      <c r="BM49" s="21"/>
      <c r="BN49" s="21"/>
      <c r="BO49" s="21"/>
      <c r="BP49" s="21"/>
      <c r="BQ49" s="21"/>
      <c r="BR49" s="19"/>
      <c r="BS49" s="19"/>
      <c r="BT49" s="19"/>
      <c r="BU49" s="19"/>
      <c r="BV49" s="19"/>
      <c r="BW49" s="19"/>
      <c r="BX49" s="19"/>
      <c r="BY49" s="19"/>
      <c r="BZ49" s="19"/>
      <c r="CA49" s="19"/>
    </row>
    <row r="50" spans="3:79" ht="10.5">
      <c r="C50" s="1"/>
      <c r="D50" s="1"/>
      <c r="E50" s="1"/>
      <c r="AQ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21"/>
      <c r="BM50" s="21"/>
      <c r="BN50" s="21"/>
      <c r="BO50" s="21"/>
      <c r="BP50" s="21"/>
      <c r="BQ50" s="21"/>
      <c r="BR50" s="19"/>
      <c r="BS50" s="19"/>
      <c r="BT50" s="19"/>
      <c r="BU50" s="19"/>
      <c r="BV50" s="19"/>
      <c r="BW50" s="19"/>
      <c r="BX50" s="19"/>
      <c r="BY50" s="19"/>
      <c r="BZ50" s="19"/>
      <c r="CA50" s="19"/>
    </row>
    <row r="51" spans="3:79" ht="10.5">
      <c r="C51" s="1"/>
      <c r="D51" s="1"/>
      <c r="E51" s="1"/>
      <c r="AQ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21"/>
      <c r="BM51" s="21"/>
      <c r="BN51" s="21"/>
      <c r="BO51" s="21"/>
      <c r="BP51" s="21"/>
      <c r="BQ51" s="21"/>
      <c r="BR51" s="19"/>
      <c r="BS51" s="19"/>
      <c r="BT51" s="19"/>
      <c r="BU51" s="19"/>
      <c r="BV51" s="19"/>
      <c r="BW51" s="19"/>
      <c r="BX51" s="19"/>
      <c r="BY51" s="19"/>
      <c r="BZ51" s="19"/>
      <c r="CA51" s="19"/>
    </row>
    <row r="52" spans="3:79" ht="10.5">
      <c r="C52" s="1"/>
      <c r="D52" s="1"/>
      <c r="E52" s="1"/>
      <c r="AQ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21"/>
      <c r="BM52" s="21"/>
      <c r="BN52" s="21"/>
      <c r="BO52" s="21"/>
      <c r="BP52" s="21"/>
      <c r="BQ52" s="21"/>
      <c r="BR52" s="19"/>
      <c r="BS52" s="19"/>
      <c r="BT52" s="19"/>
      <c r="BU52" s="19"/>
      <c r="BV52" s="19"/>
      <c r="BW52" s="19"/>
      <c r="BX52" s="19"/>
      <c r="BY52" s="19"/>
      <c r="BZ52" s="19"/>
      <c r="CA52" s="19"/>
    </row>
    <row r="53" spans="3:79" ht="10.5">
      <c r="C53" s="1"/>
      <c r="D53" s="1"/>
      <c r="E53" s="1"/>
      <c r="AQ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21"/>
      <c r="BM53" s="21"/>
      <c r="BN53" s="21"/>
      <c r="BO53" s="21"/>
      <c r="BP53" s="21"/>
      <c r="BQ53" s="21"/>
      <c r="BR53" s="19"/>
      <c r="BS53" s="19"/>
      <c r="BT53" s="19"/>
      <c r="BU53" s="19"/>
      <c r="BV53" s="19"/>
      <c r="BW53" s="19"/>
      <c r="BX53" s="19"/>
      <c r="BY53" s="19"/>
      <c r="BZ53" s="19"/>
      <c r="CA53" s="19"/>
    </row>
    <row r="54" spans="3:79" ht="10.5">
      <c r="C54" s="1"/>
      <c r="D54" s="1"/>
      <c r="E54" s="1"/>
      <c r="AQ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21"/>
      <c r="BM54" s="21"/>
      <c r="BN54" s="21"/>
      <c r="BO54" s="21"/>
      <c r="BP54" s="21"/>
      <c r="BQ54" s="21"/>
      <c r="BR54" s="19"/>
      <c r="BS54" s="19"/>
      <c r="BT54" s="19"/>
      <c r="BU54" s="19"/>
      <c r="BV54" s="19"/>
      <c r="BW54" s="19"/>
      <c r="BX54" s="19"/>
      <c r="BY54" s="19"/>
      <c r="BZ54" s="19"/>
      <c r="CA54" s="19"/>
    </row>
    <row r="55" spans="3:79" ht="10.5">
      <c r="C55" s="1"/>
      <c r="D55" s="1"/>
      <c r="E55" s="1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21"/>
      <c r="BM55" s="21"/>
      <c r="BN55" s="21"/>
      <c r="BO55" s="21"/>
      <c r="BP55" s="21"/>
      <c r="BQ55" s="21"/>
      <c r="BR55" s="19"/>
      <c r="BS55" s="19"/>
      <c r="BT55" s="19"/>
      <c r="BU55" s="19"/>
      <c r="BV55" s="19"/>
      <c r="BW55" s="19"/>
      <c r="BX55" s="19"/>
      <c r="BY55" s="19"/>
      <c r="BZ55" s="19"/>
      <c r="CA55" s="19"/>
    </row>
    <row r="56" spans="3:79" ht="10.5">
      <c r="C56" s="1"/>
      <c r="D56" s="1"/>
      <c r="E56" s="1"/>
      <c r="AQ56" s="20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</row>
    <row r="57" spans="3:79" ht="10.5">
      <c r="C57" s="1"/>
      <c r="D57" s="1"/>
      <c r="E57" s="1"/>
      <c r="AQ57" s="20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</row>
    <row r="58" spans="3:79" ht="10.5">
      <c r="C58" s="1"/>
      <c r="D58" s="1"/>
      <c r="E58" s="1"/>
      <c r="AQ58" s="20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</row>
    <row r="59" spans="3:79" ht="10.5">
      <c r="C59" s="1"/>
      <c r="D59" s="1"/>
      <c r="E59" s="1"/>
      <c r="AQ59" s="20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</row>
    <row r="60" spans="3:79" ht="10.5">
      <c r="C60" s="1"/>
      <c r="D60" s="1"/>
      <c r="E60" s="1"/>
      <c r="AQ60" s="20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</row>
    <row r="61" spans="3:79" ht="10.5">
      <c r="C61" s="1"/>
      <c r="D61" s="1"/>
      <c r="E61" s="1"/>
      <c r="AQ61" s="20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</row>
    <row r="62" spans="3:5" ht="10.5">
      <c r="C62" s="1"/>
      <c r="D62" s="1"/>
      <c r="E62" s="1"/>
    </row>
  </sheetData>
  <sheetProtection/>
  <mergeCells count="71">
    <mergeCell ref="C33:D33"/>
    <mergeCell ref="C34:D34"/>
    <mergeCell ref="U43:Z43"/>
    <mergeCell ref="AE43:AL43"/>
    <mergeCell ref="U40:Z40"/>
    <mergeCell ref="AE40:AL40"/>
    <mergeCell ref="U41:Z41"/>
    <mergeCell ref="AE41:AL41"/>
    <mergeCell ref="U42:Z42"/>
    <mergeCell ref="AE42:AL42"/>
    <mergeCell ref="AF35:AL35"/>
    <mergeCell ref="C37:M37"/>
    <mergeCell ref="C35:D35"/>
    <mergeCell ref="AF34:AL34"/>
    <mergeCell ref="E34:AE34"/>
    <mergeCell ref="E35:AE35"/>
    <mergeCell ref="E30:AE30"/>
    <mergeCell ref="E32:AE32"/>
    <mergeCell ref="E27:AE27"/>
    <mergeCell ref="E28:AE28"/>
    <mergeCell ref="C27:D27"/>
    <mergeCell ref="C28:D28"/>
    <mergeCell ref="C29:D29"/>
    <mergeCell ref="C30:D30"/>
    <mergeCell ref="C31:D31"/>
    <mergeCell ref="C32:D32"/>
    <mergeCell ref="E33:AE33"/>
    <mergeCell ref="T4:X4"/>
    <mergeCell ref="T5:X5"/>
    <mergeCell ref="Y5:AL5"/>
    <mergeCell ref="AF32:AL32"/>
    <mergeCell ref="AF33:AL33"/>
    <mergeCell ref="AF27:AL27"/>
    <mergeCell ref="E31:AE31"/>
    <mergeCell ref="AF30:AL30"/>
    <mergeCell ref="AF28:AL28"/>
    <mergeCell ref="AF31:AL31"/>
    <mergeCell ref="E29:AE29"/>
    <mergeCell ref="AF29:AL29"/>
    <mergeCell ref="AF25:AL25"/>
    <mergeCell ref="E24:AE24"/>
    <mergeCell ref="AF21:AL21"/>
    <mergeCell ref="E22:AE22"/>
    <mergeCell ref="E23:AE23"/>
    <mergeCell ref="E21:AE21"/>
    <mergeCell ref="AF24:AL24"/>
    <mergeCell ref="Y6:AL6"/>
    <mergeCell ref="T7:AL7"/>
    <mergeCell ref="T8:AL8"/>
    <mergeCell ref="T9:Y9"/>
    <mergeCell ref="AF26:AL26"/>
    <mergeCell ref="E25:AE25"/>
    <mergeCell ref="E26:AE26"/>
    <mergeCell ref="C13:AL13"/>
    <mergeCell ref="C22:D22"/>
    <mergeCell ref="C23:D23"/>
    <mergeCell ref="C26:D26"/>
    <mergeCell ref="C24:D24"/>
    <mergeCell ref="C25:D25"/>
    <mergeCell ref="C21:D21"/>
    <mergeCell ref="T10:Y10"/>
    <mergeCell ref="AA9:AL9"/>
    <mergeCell ref="AA10:AL10"/>
    <mergeCell ref="W11:AA11"/>
    <mergeCell ref="T14:AL14"/>
    <mergeCell ref="C14:S14"/>
    <mergeCell ref="C15:AL15"/>
    <mergeCell ref="AF22:AL22"/>
    <mergeCell ref="AF23:AL23"/>
    <mergeCell ref="D18:H18"/>
    <mergeCell ref="I18:S1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B42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7.375" style="38" bestFit="1" customWidth="1"/>
    <col min="2" max="2" width="2.75390625" style="2" customWidth="1"/>
    <col min="3" max="3" width="6.625" style="2" customWidth="1"/>
    <col min="4" max="5" width="2.75390625" style="2" customWidth="1"/>
    <col min="6" max="6" width="9.00390625" style="2" customWidth="1"/>
    <col min="7" max="7" width="17.375" style="2" customWidth="1"/>
    <col min="8" max="8" width="11.25390625" style="2" customWidth="1"/>
    <col min="9" max="9" width="9.00390625" style="2" customWidth="1"/>
    <col min="10" max="10" width="9.75390625" style="2" customWidth="1"/>
    <col min="11" max="11" width="10.00390625" style="2" customWidth="1"/>
    <col min="12" max="12" width="9.875" style="2" customWidth="1"/>
    <col min="13" max="13" width="15.375" style="2" customWidth="1"/>
    <col min="14" max="16384" width="2.75390625" style="2" customWidth="1"/>
  </cols>
  <sheetData>
    <row r="1" spans="1:2" ht="11.25" thickBot="1">
      <c r="A1" s="2"/>
      <c r="B1" s="42" t="s">
        <v>24</v>
      </c>
    </row>
    <row r="2" spans="2:14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12" customHeight="1">
      <c r="B3" s="6"/>
      <c r="C3" s="67" t="s">
        <v>27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7"/>
    </row>
    <row r="4" spans="2:14" ht="12" customHeight="1">
      <c r="B4" s="6"/>
      <c r="C4" s="93" t="str">
        <f>Калькуляция!T14</f>
        <v>по созданию программного продукта 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7"/>
    </row>
    <row r="5" spans="2:14" ht="12" customHeight="1">
      <c r="B5" s="6"/>
      <c r="C5" s="65" t="str">
        <f>Калькуляция!C15</f>
        <v>"Система автоматизации управления складом"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7"/>
    </row>
    <row r="6" spans="2:14" ht="12" customHeight="1">
      <c r="B6" s="6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7"/>
    </row>
    <row r="7" spans="2:14" ht="12" customHeight="1">
      <c r="B7" s="6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7"/>
    </row>
    <row r="8" spans="2:14" ht="19.5" customHeight="1">
      <c r="B8" s="6"/>
      <c r="C8" s="43"/>
      <c r="D8" s="67"/>
      <c r="E8" s="67"/>
      <c r="F8" s="67"/>
      <c r="G8" s="67"/>
      <c r="H8" s="33"/>
      <c r="I8" s="33"/>
      <c r="J8" s="33"/>
      <c r="K8" s="33"/>
      <c r="L8" s="33"/>
      <c r="M8" s="43"/>
      <c r="N8" s="7"/>
    </row>
    <row r="9" spans="2:14" ht="12" customHeight="1">
      <c r="B9" s="6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7"/>
    </row>
    <row r="10" spans="2:14" ht="12" customHeight="1">
      <c r="B10" s="6"/>
      <c r="C10" s="24"/>
      <c r="D10" s="24"/>
      <c r="E10" s="24"/>
      <c r="F10" s="14"/>
      <c r="G10" s="14"/>
      <c r="H10" s="14"/>
      <c r="I10" s="14"/>
      <c r="J10" s="14"/>
      <c r="K10" s="14"/>
      <c r="L10" s="14"/>
      <c r="M10" s="14"/>
      <c r="N10" s="7"/>
    </row>
    <row r="11" spans="2:14" ht="33" customHeight="1">
      <c r="B11" s="6"/>
      <c r="C11" s="34" t="s">
        <v>1</v>
      </c>
      <c r="D11" s="73" t="s">
        <v>28</v>
      </c>
      <c r="E11" s="73"/>
      <c r="F11" s="73"/>
      <c r="G11" s="73"/>
      <c r="H11" s="44" t="s">
        <v>29</v>
      </c>
      <c r="I11" s="44" t="s">
        <v>34</v>
      </c>
      <c r="J11" s="44" t="s">
        <v>30</v>
      </c>
      <c r="K11" s="44" t="s">
        <v>31</v>
      </c>
      <c r="L11" s="44" t="s">
        <v>32</v>
      </c>
      <c r="M11" s="34" t="s">
        <v>33</v>
      </c>
      <c r="N11" s="7"/>
    </row>
    <row r="12" spans="1:14" ht="12" customHeight="1">
      <c r="A12" s="38">
        <v>0.1</v>
      </c>
      <c r="B12" s="6"/>
      <c r="C12" s="32">
        <v>1</v>
      </c>
      <c r="D12" s="78" t="s">
        <v>35</v>
      </c>
      <c r="E12" s="78"/>
      <c r="F12" s="78"/>
      <c r="G12" s="78"/>
      <c r="H12" s="32">
        <v>1</v>
      </c>
      <c r="I12" s="32">
        <v>2</v>
      </c>
      <c r="J12" s="30">
        <v>2200</v>
      </c>
      <c r="K12" s="37">
        <f>I12*H12*J12</f>
        <v>4400</v>
      </c>
      <c r="L12" s="37">
        <f>K12*A12</f>
        <v>440</v>
      </c>
      <c r="M12" s="37">
        <f>K12+L12</f>
        <v>4840</v>
      </c>
      <c r="N12" s="7"/>
    </row>
    <row r="13" spans="1:14" ht="12" customHeight="1">
      <c r="A13" s="38">
        <v>0.1</v>
      </c>
      <c r="B13" s="6"/>
      <c r="C13" s="32">
        <v>2</v>
      </c>
      <c r="D13" s="78" t="s">
        <v>36</v>
      </c>
      <c r="E13" s="78"/>
      <c r="F13" s="78"/>
      <c r="G13" s="78"/>
      <c r="H13" s="32">
        <v>2</v>
      </c>
      <c r="I13" s="32">
        <v>1.4</v>
      </c>
      <c r="J13" s="30">
        <v>2000</v>
      </c>
      <c r="K13" s="37">
        <f>I13*H13*J13</f>
        <v>5600</v>
      </c>
      <c r="L13" s="37">
        <f>K13*A13</f>
        <v>560</v>
      </c>
      <c r="M13" s="37">
        <f>K13+L13</f>
        <v>6160</v>
      </c>
      <c r="N13" s="7"/>
    </row>
    <row r="14" spans="1:14" ht="12" customHeight="1">
      <c r="A14" s="38">
        <v>0.1</v>
      </c>
      <c r="B14" s="6"/>
      <c r="C14" s="32">
        <v>3</v>
      </c>
      <c r="D14" s="78" t="s">
        <v>37</v>
      </c>
      <c r="E14" s="78"/>
      <c r="F14" s="78"/>
      <c r="G14" s="78"/>
      <c r="H14" s="32">
        <v>4</v>
      </c>
      <c r="I14" s="32">
        <v>2</v>
      </c>
      <c r="J14" s="30">
        <v>1650</v>
      </c>
      <c r="K14" s="37">
        <f>I14*H14*J14</f>
        <v>13200</v>
      </c>
      <c r="L14" s="37">
        <f>K14*A14</f>
        <v>1320</v>
      </c>
      <c r="M14" s="37">
        <f>K14+L14</f>
        <v>14520</v>
      </c>
      <c r="N14" s="7"/>
    </row>
    <row r="15" spans="1:14" ht="25.5" customHeight="1">
      <c r="A15" s="38">
        <v>0.1</v>
      </c>
      <c r="B15" s="6"/>
      <c r="C15" s="32">
        <v>4</v>
      </c>
      <c r="D15" s="87" t="s">
        <v>38</v>
      </c>
      <c r="E15" s="88"/>
      <c r="F15" s="88"/>
      <c r="G15" s="89"/>
      <c r="H15" s="32">
        <v>1</v>
      </c>
      <c r="I15" s="32">
        <v>1.8</v>
      </c>
      <c r="J15" s="30">
        <v>1120</v>
      </c>
      <c r="K15" s="37">
        <f>I15*H15*J15</f>
        <v>2016</v>
      </c>
      <c r="L15" s="37">
        <f>K15*A15</f>
        <v>201.60000000000002</v>
      </c>
      <c r="M15" s="37">
        <f>K15+L15</f>
        <v>2217.6</v>
      </c>
      <c r="N15" s="7"/>
    </row>
    <row r="16" spans="2:14" ht="12" customHeight="1">
      <c r="B16" s="6"/>
      <c r="C16" s="46"/>
      <c r="D16" s="90" t="s">
        <v>39</v>
      </c>
      <c r="E16" s="91"/>
      <c r="F16" s="91"/>
      <c r="G16" s="92"/>
      <c r="H16" s="47">
        <f>SUM(H12:H15)</f>
        <v>8</v>
      </c>
      <c r="I16" s="47" t="s">
        <v>40</v>
      </c>
      <c r="J16" s="47" t="s">
        <v>40</v>
      </c>
      <c r="K16" s="40">
        <f>SUM(K12:K15)</f>
        <v>25216</v>
      </c>
      <c r="L16" s="40">
        <f>SUM(L12:L15)</f>
        <v>2521.6</v>
      </c>
      <c r="M16" s="40">
        <f>SUM(M12:M15)</f>
        <v>27737.6</v>
      </c>
      <c r="N16" s="7"/>
    </row>
    <row r="17" spans="2:14" ht="12" customHeight="1">
      <c r="B17" s="6"/>
      <c r="C17" s="24"/>
      <c r="D17" s="24"/>
      <c r="E17" s="24"/>
      <c r="F17" s="14"/>
      <c r="G17" s="14"/>
      <c r="H17" s="14"/>
      <c r="I17" s="14"/>
      <c r="J17" s="14"/>
      <c r="K17" s="14"/>
      <c r="L17" s="14"/>
      <c r="M17" s="14"/>
      <c r="N17" s="7"/>
    </row>
    <row r="18" spans="2:14" ht="12" customHeight="1">
      <c r="B18" s="6"/>
      <c r="C18" s="24"/>
      <c r="D18" s="24"/>
      <c r="E18" s="24"/>
      <c r="F18" s="14"/>
      <c r="G18" s="14"/>
      <c r="H18" s="14"/>
      <c r="I18" s="14"/>
      <c r="J18" s="14"/>
      <c r="K18" s="14"/>
      <c r="L18" s="14"/>
      <c r="M18" s="14"/>
      <c r="N18" s="7"/>
    </row>
    <row r="19" spans="2:14" ht="12" customHeight="1">
      <c r="B19" s="6"/>
      <c r="C19" s="24"/>
      <c r="D19" s="24"/>
      <c r="E19" s="24"/>
      <c r="F19" s="14"/>
      <c r="G19" s="14"/>
      <c r="H19" s="14"/>
      <c r="I19" s="14"/>
      <c r="J19" s="14"/>
      <c r="K19" s="14"/>
      <c r="L19" s="14"/>
      <c r="M19" s="14"/>
      <c r="N19" s="7"/>
    </row>
    <row r="20" spans="2:14" ht="12" customHeight="1">
      <c r="B20" s="6"/>
      <c r="C20" s="24" t="s">
        <v>22</v>
      </c>
      <c r="D20" s="24"/>
      <c r="E20" s="24"/>
      <c r="F20" s="14"/>
      <c r="G20" s="14"/>
      <c r="H20" s="14"/>
      <c r="I20" s="14"/>
      <c r="J20" s="14"/>
      <c r="K20" s="14"/>
      <c r="L20" s="14"/>
      <c r="M20" s="35"/>
      <c r="N20" s="7"/>
    </row>
    <row r="21" spans="2:14" ht="12" customHeight="1">
      <c r="B21" s="6"/>
      <c r="C21" s="24"/>
      <c r="D21" s="24"/>
      <c r="E21" s="24"/>
      <c r="F21" s="14"/>
      <c r="G21" s="14"/>
      <c r="H21" s="14"/>
      <c r="I21" s="14"/>
      <c r="J21" s="14"/>
      <c r="K21" s="14"/>
      <c r="L21" s="14"/>
      <c r="M21" s="36"/>
      <c r="N21" s="7"/>
    </row>
    <row r="22" spans="2:14" ht="12" customHeight="1">
      <c r="B22" s="6"/>
      <c r="C22" s="24" t="s">
        <v>23</v>
      </c>
      <c r="D22" s="24"/>
      <c r="E22" s="24"/>
      <c r="F22" s="14"/>
      <c r="G22" s="14"/>
      <c r="H22" s="14"/>
      <c r="I22" s="14"/>
      <c r="J22" s="14"/>
      <c r="K22" s="14"/>
      <c r="L22" s="14"/>
      <c r="M22" s="35"/>
      <c r="N22" s="7"/>
    </row>
    <row r="23" spans="2:14" ht="12" customHeight="1">
      <c r="B23" s="6"/>
      <c r="C23" s="24"/>
      <c r="D23" s="24"/>
      <c r="E23" s="24"/>
      <c r="F23" s="14"/>
      <c r="G23" s="14"/>
      <c r="H23" s="14"/>
      <c r="I23" s="14"/>
      <c r="J23" s="14"/>
      <c r="K23" s="14"/>
      <c r="L23" s="14"/>
      <c r="M23" s="36"/>
      <c r="N23" s="7"/>
    </row>
    <row r="24" spans="2:14" ht="12" customHeight="1">
      <c r="B24" s="6"/>
      <c r="C24" s="24"/>
      <c r="D24" s="24"/>
      <c r="E24" s="24"/>
      <c r="F24" s="14"/>
      <c r="G24" s="14"/>
      <c r="H24" s="14"/>
      <c r="I24" s="14"/>
      <c r="J24" s="14"/>
      <c r="K24" s="14"/>
      <c r="L24" s="14"/>
      <c r="M24" s="14"/>
      <c r="N24" s="7"/>
    </row>
    <row r="25" spans="2:14" ht="12" customHeight="1">
      <c r="B25" s="6"/>
      <c r="C25" s="24"/>
      <c r="D25" s="24"/>
      <c r="E25" s="24"/>
      <c r="F25" s="14"/>
      <c r="G25" s="14"/>
      <c r="H25" s="14"/>
      <c r="I25" s="14"/>
      <c r="J25" s="14"/>
      <c r="K25" s="14"/>
      <c r="L25" s="14"/>
      <c r="M25" s="14"/>
      <c r="N25" s="7"/>
    </row>
    <row r="26" spans="1:54" s="10" customFormat="1" ht="12" customHeight="1">
      <c r="A26" s="39"/>
      <c r="B26" s="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2:54" ht="11.25" thickBo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8:54" ht="10.5">
      <c r="R28" s="2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1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18:54" ht="10.5">
      <c r="R29" s="16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1"/>
      <c r="AN29" s="21"/>
      <c r="AO29" s="21"/>
      <c r="AP29" s="21"/>
      <c r="AQ29" s="21"/>
      <c r="AR29" s="21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3:54" ht="10.5">
      <c r="C30" s="1"/>
      <c r="D30" s="1"/>
      <c r="R30" s="2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1"/>
      <c r="AN30" s="21"/>
      <c r="AO30" s="21"/>
      <c r="AP30" s="21"/>
      <c r="AQ30" s="21"/>
      <c r="AR30" s="21"/>
      <c r="AS30" s="19"/>
      <c r="AT30" s="19"/>
      <c r="AU30" s="19"/>
      <c r="AV30" s="19"/>
      <c r="AW30" s="19"/>
      <c r="AX30" s="19"/>
      <c r="AY30" s="19"/>
      <c r="AZ30" s="19"/>
      <c r="BA30" s="19"/>
      <c r="BB30" s="19"/>
    </row>
    <row r="31" spans="3:54" ht="10.5">
      <c r="C31" s="1"/>
      <c r="D31" s="1"/>
      <c r="R31" s="2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1"/>
      <c r="AN31" s="21"/>
      <c r="AO31" s="21"/>
      <c r="AP31" s="21"/>
      <c r="AQ31" s="21"/>
      <c r="AR31" s="21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3:54" ht="10.5">
      <c r="C32" s="1"/>
      <c r="D32" s="1"/>
      <c r="R32" s="2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1"/>
      <c r="AN32" s="21"/>
      <c r="AO32" s="21"/>
      <c r="AP32" s="21"/>
      <c r="AQ32" s="21"/>
      <c r="AR32" s="21"/>
      <c r="AS32" s="19"/>
      <c r="AT32" s="19"/>
      <c r="AU32" s="19"/>
      <c r="AV32" s="19"/>
      <c r="AW32" s="19"/>
      <c r="AX32" s="19"/>
      <c r="AY32" s="19"/>
      <c r="AZ32" s="19"/>
      <c r="BA32" s="19"/>
      <c r="BB32" s="19"/>
    </row>
    <row r="33" spans="3:54" ht="10.5">
      <c r="C33" s="1"/>
      <c r="D33" s="1"/>
      <c r="R33" s="2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1"/>
      <c r="AN33" s="21"/>
      <c r="AO33" s="21"/>
      <c r="AP33" s="21"/>
      <c r="AQ33" s="21"/>
      <c r="AR33" s="21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3:54" ht="10.5">
      <c r="C34" s="1"/>
      <c r="D34" s="1"/>
      <c r="R34" s="2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1"/>
      <c r="AN34" s="21"/>
      <c r="AO34" s="21"/>
      <c r="AP34" s="21"/>
      <c r="AQ34" s="21"/>
      <c r="AR34" s="21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3:54" ht="10.5">
      <c r="C35" s="1"/>
      <c r="D35" s="1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1"/>
      <c r="AN35" s="21"/>
      <c r="AO35" s="21"/>
      <c r="AP35" s="21"/>
      <c r="AQ35" s="21"/>
      <c r="AR35" s="21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3:54" ht="10.5">
      <c r="C36" s="1"/>
      <c r="D36" s="1"/>
      <c r="R36" s="20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  <row r="37" spans="3:54" ht="10.5">
      <c r="C37" s="1"/>
      <c r="D37" s="1"/>
      <c r="R37" s="20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</row>
    <row r="38" spans="3:54" ht="10.5">
      <c r="C38" s="1"/>
      <c r="D38" s="1"/>
      <c r="R38" s="2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3:54" ht="10.5">
      <c r="C39" s="1"/>
      <c r="D39" s="1"/>
      <c r="R39" s="2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3:54" ht="10.5">
      <c r="C40" s="1"/>
      <c r="D40" s="1"/>
      <c r="R40" s="2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3:54" ht="10.5">
      <c r="C41" s="1"/>
      <c r="D41" s="1"/>
      <c r="R41" s="20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3:4" ht="10.5">
      <c r="C42" s="1"/>
      <c r="D42" s="1"/>
    </row>
  </sheetData>
  <sheetProtection/>
  <mergeCells count="10">
    <mergeCell ref="C3:M3"/>
    <mergeCell ref="D15:G15"/>
    <mergeCell ref="D16:G16"/>
    <mergeCell ref="D14:G14"/>
    <mergeCell ref="D12:G12"/>
    <mergeCell ref="D13:G13"/>
    <mergeCell ref="C4:M4"/>
    <mergeCell ref="C5:M5"/>
    <mergeCell ref="D8:G8"/>
    <mergeCell ref="D11:G11"/>
  </mergeCells>
  <printOptions/>
  <pageMargins left="0.7" right="0.7" top="0.75" bottom="0.75" header="0.3" footer="0.3"/>
  <pageSetup horizontalDpi="600" verticalDpi="6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U44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7.375" style="38" bestFit="1" customWidth="1"/>
    <col min="2" max="2" width="2.75390625" style="2" customWidth="1"/>
    <col min="3" max="3" width="6.625" style="2" customWidth="1"/>
    <col min="4" max="4" width="65.375" style="2" customWidth="1"/>
    <col min="5" max="5" width="14.875" style="2" customWidth="1"/>
    <col min="6" max="6" width="11.875" style="2" customWidth="1"/>
    <col min="7" max="8" width="2.75390625" style="2" customWidth="1"/>
    <col min="9" max="9" width="18.625" style="2" customWidth="1"/>
    <col min="10" max="10" width="6.625" style="2" bestFit="1" customWidth="1"/>
    <col min="11" max="16384" width="2.75390625" style="2" customWidth="1"/>
  </cols>
  <sheetData>
    <row r="1" spans="1:2" ht="11.25" thickBot="1">
      <c r="A1" s="2"/>
      <c r="B1" s="42" t="s">
        <v>24</v>
      </c>
    </row>
    <row r="2" spans="2:7" ht="12" customHeight="1">
      <c r="B2" s="3"/>
      <c r="C2" s="4"/>
      <c r="D2" s="4"/>
      <c r="E2" s="4"/>
      <c r="F2" s="4"/>
      <c r="G2" s="5"/>
    </row>
    <row r="3" spans="2:7" ht="12" customHeight="1">
      <c r="B3" s="6"/>
      <c r="C3" s="67" t="s">
        <v>41</v>
      </c>
      <c r="D3" s="67"/>
      <c r="E3" s="67"/>
      <c r="F3" s="67"/>
      <c r="G3" s="7"/>
    </row>
    <row r="4" spans="2:7" ht="12" customHeight="1">
      <c r="B4" s="6"/>
      <c r="C4" s="93" t="str">
        <f>Калькуляция!T14</f>
        <v>по созданию программного продукта </v>
      </c>
      <c r="D4" s="93"/>
      <c r="E4" s="93"/>
      <c r="F4" s="93"/>
      <c r="G4" s="7"/>
    </row>
    <row r="5" spans="2:7" ht="12" customHeight="1">
      <c r="B5" s="6"/>
      <c r="C5" s="65" t="str">
        <f>Калькуляция!C15</f>
        <v>"Система автоматизации управления складом"</v>
      </c>
      <c r="D5" s="65"/>
      <c r="E5" s="65"/>
      <c r="F5" s="65"/>
      <c r="G5" s="7"/>
    </row>
    <row r="6" spans="2:7" ht="12" customHeight="1">
      <c r="B6" s="6"/>
      <c r="C6" s="24"/>
      <c r="D6" s="24"/>
      <c r="E6" s="14"/>
      <c r="F6" s="14"/>
      <c r="G6" s="7"/>
    </row>
    <row r="7" spans="2:7" ht="33" customHeight="1">
      <c r="B7" s="6"/>
      <c r="C7" s="34" t="s">
        <v>1</v>
      </c>
      <c r="D7" s="34" t="s">
        <v>28</v>
      </c>
      <c r="E7" s="44" t="s">
        <v>57</v>
      </c>
      <c r="F7" s="44" t="s">
        <v>58</v>
      </c>
      <c r="G7" s="7"/>
    </row>
    <row r="8" spans="1:7" ht="12" customHeight="1">
      <c r="A8" s="38">
        <v>0.1</v>
      </c>
      <c r="B8" s="6"/>
      <c r="C8" s="32">
        <v>1</v>
      </c>
      <c r="D8" s="31" t="s">
        <v>59</v>
      </c>
      <c r="E8" s="61">
        <v>5940</v>
      </c>
      <c r="F8" s="41">
        <f>E8/Калькуляция!$AF$22</f>
        <v>0.21414974619289343</v>
      </c>
      <c r="G8" s="7"/>
    </row>
    <row r="9" spans="2:7" ht="12" customHeight="1">
      <c r="B9" s="6"/>
      <c r="C9" s="32">
        <v>2</v>
      </c>
      <c r="D9" s="31" t="s">
        <v>60</v>
      </c>
      <c r="E9" s="61"/>
      <c r="F9" s="48"/>
      <c r="G9" s="7"/>
    </row>
    <row r="10" spans="1:7" ht="24" customHeight="1">
      <c r="A10" s="38">
        <v>0.34</v>
      </c>
      <c r="B10" s="6"/>
      <c r="C10" s="51" t="s">
        <v>62</v>
      </c>
      <c r="D10" s="49" t="s">
        <v>14</v>
      </c>
      <c r="E10" s="62">
        <f>E8*A10</f>
        <v>2019.6000000000001</v>
      </c>
      <c r="F10" s="41">
        <f>E10/Калькуляция!$AF$22</f>
        <v>0.07281091370558376</v>
      </c>
      <c r="G10" s="7"/>
    </row>
    <row r="11" spans="1:7" ht="21" customHeight="1">
      <c r="A11" s="38">
        <v>0.002</v>
      </c>
      <c r="B11" s="6"/>
      <c r="C11" s="51" t="s">
        <v>63</v>
      </c>
      <c r="D11" s="49" t="s">
        <v>15</v>
      </c>
      <c r="E11" s="62">
        <f>E8*A11</f>
        <v>11.88</v>
      </c>
      <c r="F11" s="41">
        <f>E11/Калькуляция!$AF$22</f>
        <v>0.00042829949238578686</v>
      </c>
      <c r="G11" s="7"/>
    </row>
    <row r="12" spans="2:7" ht="12" customHeight="1">
      <c r="B12" s="6"/>
      <c r="C12" s="32">
        <v>3</v>
      </c>
      <c r="D12" s="31" t="s">
        <v>42</v>
      </c>
      <c r="E12" s="61">
        <v>1578.26</v>
      </c>
      <c r="F12" s="41">
        <f>E12/Калькуляция!$AF$22</f>
        <v>0.05689965966774343</v>
      </c>
      <c r="G12" s="7"/>
    </row>
    <row r="13" spans="2:7" ht="12" customHeight="1">
      <c r="B13" s="6"/>
      <c r="C13" s="32">
        <v>4</v>
      </c>
      <c r="D13" s="31" t="s">
        <v>43</v>
      </c>
      <c r="E13" s="61">
        <v>1595</v>
      </c>
      <c r="F13" s="41">
        <f>E13/Калькуляция!$AF$22</f>
        <v>0.05750317258883249</v>
      </c>
      <c r="G13" s="7"/>
    </row>
    <row r="14" spans="2:7" ht="12" customHeight="1">
      <c r="B14" s="6"/>
      <c r="C14" s="32">
        <v>5</v>
      </c>
      <c r="D14" s="31" t="s">
        <v>44</v>
      </c>
      <c r="E14" s="61">
        <v>14000</v>
      </c>
      <c r="F14" s="41">
        <f>E14/Калькуляция!$AF$22</f>
        <v>0.504730041532072</v>
      </c>
      <c r="G14" s="7"/>
    </row>
    <row r="15" spans="2:7" ht="12" customHeight="1">
      <c r="B15" s="6"/>
      <c r="C15" s="32">
        <v>6</v>
      </c>
      <c r="D15" s="31" t="s">
        <v>45</v>
      </c>
      <c r="E15" s="61">
        <v>1991.56</v>
      </c>
      <c r="F15" s="41">
        <f>E15/Калькуляция!$AF$22</f>
        <v>0.07180001153668666</v>
      </c>
      <c r="G15" s="7"/>
    </row>
    <row r="16" spans="2:7" ht="12" customHeight="1">
      <c r="B16" s="6"/>
      <c r="C16" s="32">
        <v>7</v>
      </c>
      <c r="D16" s="31" t="s">
        <v>46</v>
      </c>
      <c r="E16" s="61">
        <v>341.17</v>
      </c>
      <c r="F16" s="41">
        <f>E16/Калькуляция!$AF$22</f>
        <v>0.012299910590678358</v>
      </c>
      <c r="G16" s="7"/>
    </row>
    <row r="17" spans="2:7" ht="12" customHeight="1">
      <c r="B17" s="6"/>
      <c r="C17" s="32">
        <v>8</v>
      </c>
      <c r="D17" s="31" t="s">
        <v>47</v>
      </c>
      <c r="E17" s="61">
        <v>80.5</v>
      </c>
      <c r="F17" s="41">
        <f>E17/Калькуляция!$AF$22</f>
        <v>0.0029021977388094143</v>
      </c>
      <c r="G17" s="7"/>
    </row>
    <row r="18" spans="2:7" ht="12" customHeight="1">
      <c r="B18" s="6"/>
      <c r="C18" s="32">
        <v>9</v>
      </c>
      <c r="D18" s="31" t="s">
        <v>48</v>
      </c>
      <c r="E18" s="61">
        <v>124.81</v>
      </c>
      <c r="F18" s="41">
        <f>E18/Калькуляция!$AF$22</f>
        <v>0.004499668320258422</v>
      </c>
      <c r="G18" s="7"/>
    </row>
    <row r="19" spans="2:7" ht="12" customHeight="1">
      <c r="B19" s="6"/>
      <c r="C19" s="32">
        <v>10</v>
      </c>
      <c r="D19" s="31" t="s">
        <v>49</v>
      </c>
      <c r="E19" s="61">
        <v>38.8</v>
      </c>
      <c r="F19" s="41">
        <f>E19/Калькуляция!$AF$22</f>
        <v>0.0013988232579603137</v>
      </c>
      <c r="G19" s="7"/>
    </row>
    <row r="20" spans="2:7" ht="12" customHeight="1">
      <c r="B20" s="6"/>
      <c r="C20" s="32">
        <v>11</v>
      </c>
      <c r="D20" s="31" t="s">
        <v>50</v>
      </c>
      <c r="E20" s="61">
        <v>368.91</v>
      </c>
      <c r="F20" s="41">
        <f>E20/Калькуляция!$AF$22</f>
        <v>0.013299997115828336</v>
      </c>
      <c r="G20" s="7"/>
    </row>
    <row r="21" spans="2:7" ht="12" customHeight="1">
      <c r="B21" s="6"/>
      <c r="C21" s="32">
        <v>12</v>
      </c>
      <c r="D21" s="31" t="s">
        <v>51</v>
      </c>
      <c r="E21" s="61">
        <v>504.82</v>
      </c>
      <c r="F21" s="41">
        <f>E21/Калькуляция!$AF$22</f>
        <v>0.018199844254730042</v>
      </c>
      <c r="G21" s="7"/>
    </row>
    <row r="22" spans="2:7" ht="12" customHeight="1">
      <c r="B22" s="6"/>
      <c r="C22" s="32">
        <v>13</v>
      </c>
      <c r="D22" s="31" t="s">
        <v>52</v>
      </c>
      <c r="E22" s="61">
        <v>94.3</v>
      </c>
      <c r="F22" s="41">
        <f>E22/Калькуляция!$AF$22</f>
        <v>0.003399717351176742</v>
      </c>
      <c r="G22" s="7"/>
    </row>
    <row r="23" spans="2:7" ht="12" customHeight="1">
      <c r="B23" s="6"/>
      <c r="C23" s="32">
        <v>14</v>
      </c>
      <c r="D23" s="31" t="s">
        <v>53</v>
      </c>
      <c r="E23" s="61">
        <v>850</v>
      </c>
      <c r="F23" s="41">
        <f>E23/Калькуляция!$AF$22</f>
        <v>0.030644323950161517</v>
      </c>
      <c r="G23" s="7"/>
    </row>
    <row r="24" spans="2:7" ht="12" customHeight="1">
      <c r="B24" s="6"/>
      <c r="C24" s="32">
        <v>15</v>
      </c>
      <c r="D24" s="31" t="s">
        <v>54</v>
      </c>
      <c r="E24" s="61">
        <v>120</v>
      </c>
      <c r="F24" s="41">
        <f>E24/Калькуляция!$AF$22</f>
        <v>0.0043262574988463314</v>
      </c>
      <c r="G24" s="7"/>
    </row>
    <row r="25" spans="2:7" ht="12" customHeight="1">
      <c r="B25" s="6"/>
      <c r="C25" s="32">
        <v>16</v>
      </c>
      <c r="D25" s="31" t="s">
        <v>55</v>
      </c>
      <c r="E25" s="61">
        <v>300</v>
      </c>
      <c r="F25" s="41">
        <f>E25/Калькуляция!$AF$22</f>
        <v>0.010815643747115829</v>
      </c>
      <c r="G25" s="7"/>
    </row>
    <row r="26" spans="2:7" ht="12" customHeight="1">
      <c r="B26" s="6"/>
      <c r="C26" s="32">
        <v>17</v>
      </c>
      <c r="D26" s="31" t="s">
        <v>56</v>
      </c>
      <c r="E26" s="61">
        <f>J26*Калькуляция!$AF$22</f>
        <v>0</v>
      </c>
      <c r="F26" s="41">
        <f>E26/Калькуляция!$AF$22</f>
        <v>0</v>
      </c>
      <c r="G26" s="7"/>
    </row>
    <row r="27" spans="2:7" ht="12" customHeight="1">
      <c r="B27" s="6"/>
      <c r="C27" s="46"/>
      <c r="D27" s="45" t="s">
        <v>39</v>
      </c>
      <c r="E27" s="63">
        <f>SUM(E8:E26)</f>
        <v>29959.609999999997</v>
      </c>
      <c r="F27" s="50">
        <f>SUM(F8:F26)*100%</f>
        <v>1.080108228541763</v>
      </c>
      <c r="G27" s="7"/>
    </row>
    <row r="28" spans="2:7" ht="12" customHeight="1">
      <c r="B28" s="6"/>
      <c r="C28" s="24"/>
      <c r="D28" s="24"/>
      <c r="E28" s="14"/>
      <c r="F28" s="14"/>
      <c r="G28" s="7"/>
    </row>
    <row r="29" spans="2:47" ht="11.25" thickBot="1">
      <c r="B29" s="11"/>
      <c r="C29" s="12"/>
      <c r="D29" s="12"/>
      <c r="E29" s="12"/>
      <c r="F29" s="12"/>
      <c r="G29" s="1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1:47" ht="10.5"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1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2:47" ht="10.5">
      <c r="B31" s="16"/>
      <c r="C31" s="53"/>
      <c r="D31" s="53"/>
      <c r="E31" s="53"/>
      <c r="F31" s="53"/>
      <c r="G31" s="53"/>
      <c r="H31" s="53"/>
      <c r="I31" s="16"/>
      <c r="J31" s="16"/>
      <c r="K31" s="16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1"/>
      <c r="AG31" s="21"/>
      <c r="AH31" s="21"/>
      <c r="AI31" s="21"/>
      <c r="AJ31" s="21"/>
      <c r="AK31" s="21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2:47" ht="10.5">
      <c r="B32" s="16"/>
      <c r="C32" s="54"/>
      <c r="D32" s="94"/>
      <c r="E32" s="94"/>
      <c r="F32" s="54"/>
      <c r="G32" s="53"/>
      <c r="H32" s="53"/>
      <c r="I32" s="16"/>
      <c r="J32" s="16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1"/>
      <c r="AG32" s="21"/>
      <c r="AH32" s="21"/>
      <c r="AI32" s="21"/>
      <c r="AJ32" s="21"/>
      <c r="AK32" s="21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2:47" ht="10.5">
      <c r="B33" s="16"/>
      <c r="C33" s="55"/>
      <c r="D33" s="57"/>
      <c r="E33" s="59"/>
      <c r="F33" s="55"/>
      <c r="G33" s="53"/>
      <c r="H33" s="53"/>
      <c r="I33" s="16"/>
      <c r="J33" s="16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1"/>
      <c r="AG33" s="21"/>
      <c r="AH33" s="21"/>
      <c r="AI33" s="21"/>
      <c r="AJ33" s="21"/>
      <c r="AK33" s="21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2:47" ht="10.5">
      <c r="B34" s="16"/>
      <c r="C34" s="55"/>
      <c r="D34" s="57"/>
      <c r="E34" s="59"/>
      <c r="F34" s="55"/>
      <c r="G34" s="53"/>
      <c r="H34" s="53"/>
      <c r="I34" s="16"/>
      <c r="J34" s="16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1"/>
      <c r="AG34" s="21"/>
      <c r="AH34" s="21"/>
      <c r="AI34" s="21"/>
      <c r="AJ34" s="21"/>
      <c r="AK34" s="21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2:47" ht="10.5">
      <c r="B35" s="16"/>
      <c r="C35" s="55"/>
      <c r="D35" s="57"/>
      <c r="E35" s="59"/>
      <c r="F35" s="55"/>
      <c r="G35" s="53"/>
      <c r="H35" s="53"/>
      <c r="I35" s="16"/>
      <c r="J35" s="16"/>
      <c r="K35" s="2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1"/>
      <c r="AG35" s="21"/>
      <c r="AH35" s="21"/>
      <c r="AI35" s="21"/>
      <c r="AJ35" s="21"/>
      <c r="AK35" s="21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2:47" ht="10.5">
      <c r="B36" s="16"/>
      <c r="C36" s="53"/>
      <c r="D36" s="58"/>
      <c r="E36" s="60"/>
      <c r="F36" s="55"/>
      <c r="G36" s="53"/>
      <c r="H36" s="53"/>
      <c r="I36" s="16"/>
      <c r="J36" s="16"/>
      <c r="K36" s="2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1"/>
      <c r="AG36" s="21"/>
      <c r="AH36" s="21"/>
      <c r="AI36" s="21"/>
      <c r="AJ36" s="21"/>
      <c r="AK36" s="21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2:47" ht="10.5">
      <c r="B37" s="16"/>
      <c r="C37" s="53"/>
      <c r="D37" s="55"/>
      <c r="E37" s="55"/>
      <c r="F37" s="53"/>
      <c r="G37" s="53"/>
      <c r="H37" s="53"/>
      <c r="I37" s="16"/>
      <c r="J37" s="16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1"/>
      <c r="AG37" s="21"/>
      <c r="AH37" s="21"/>
      <c r="AI37" s="21"/>
      <c r="AJ37" s="21"/>
      <c r="AK37" s="21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2:47" ht="10.5">
      <c r="B38" s="16"/>
      <c r="C38" s="53"/>
      <c r="D38" s="55"/>
      <c r="E38" s="55"/>
      <c r="F38" s="53"/>
      <c r="G38" s="53"/>
      <c r="H38" s="53"/>
      <c r="I38" s="16"/>
      <c r="J38" s="16"/>
      <c r="K38" s="20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2:47" ht="10.5">
      <c r="B39" s="16"/>
      <c r="C39" s="53"/>
      <c r="D39" s="55"/>
      <c r="E39" s="16"/>
      <c r="F39" s="16"/>
      <c r="G39" s="16"/>
      <c r="H39" s="16"/>
      <c r="I39" s="16"/>
      <c r="J39" s="16"/>
      <c r="K39" s="20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3:47" ht="10.5">
      <c r="C40" s="1"/>
      <c r="D40" s="52"/>
      <c r="E40" s="56"/>
      <c r="K40" s="20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</row>
    <row r="41" spans="3:47" ht="10.5">
      <c r="C41" s="1"/>
      <c r="D41" s="52"/>
      <c r="K41" s="20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3:47" ht="10.5">
      <c r="C42" s="1"/>
      <c r="D42" s="1"/>
      <c r="K42" s="20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3:47" ht="10.5">
      <c r="C43" s="1"/>
      <c r="D43" s="1"/>
      <c r="K43" s="20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</row>
    <row r="44" spans="3:4" ht="10.5">
      <c r="C44" s="1"/>
      <c r="D44" s="1"/>
    </row>
  </sheetData>
  <sheetProtection/>
  <mergeCells count="4">
    <mergeCell ref="D32:E3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2010-08-16T06:31:05Z</cp:lastPrinted>
  <dcterms:created xsi:type="dcterms:W3CDTF">2003-10-18T11:05:50Z</dcterms:created>
  <dcterms:modified xsi:type="dcterms:W3CDTF">2021-03-17T10:20:02Z</dcterms:modified>
  <cp:category/>
  <cp:version/>
  <cp:contentType/>
  <cp:contentStatus/>
</cp:coreProperties>
</file>