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18780" windowHeight="6000" tabRatio="913" activeTab="0"/>
  </bookViews>
  <sheets>
    <sheet name="Форма №2" sheetId="1" r:id="rId1"/>
    <sheet name="А-з состава и структуры прибыли" sheetId="2" r:id="rId2"/>
    <sheet name="А-з динамики доходов и расходов" sheetId="3" r:id="rId3"/>
    <sheet name="Динамика операц." sheetId="4" r:id="rId4"/>
    <sheet name="Динамика внереализац." sheetId="5" r:id="rId5"/>
  </sheets>
  <definedNames>
    <definedName name="_xlnm.Print_Titles" localSheetId="0">'Форма №2'!$32:$36</definedName>
    <definedName name="_xlnm.Print_Area" localSheetId="0">'Форма №2'!$C$3:$AL$114</definedName>
  </definedNames>
  <calcPr fullCalcOnLoad="1"/>
</workbook>
</file>

<file path=xl/comments1.xml><?xml version="1.0" encoding="utf-8"?>
<comments xmlns="http://schemas.openxmlformats.org/spreadsheetml/2006/main">
  <authors>
    <author>kozel</author>
  </authors>
  <commentList>
    <comment ref="AD22" authorId="0">
      <text>
        <r>
          <rPr>
            <sz val="8"/>
            <rFont val="Tahoma"/>
            <family val="2"/>
          </rPr>
          <t>Введите код организационно-правовой формы по ОКОПФ</t>
        </r>
      </text>
    </comment>
    <comment ref="AI22" authorId="0">
      <text>
        <r>
          <rPr>
            <sz val="8"/>
            <rFont val="Tahoma"/>
            <family val="2"/>
          </rPr>
          <t>Введите код формы собственности по ОКФС</t>
        </r>
      </text>
    </comment>
    <comment ref="C14" authorId="0">
      <text>
        <r>
          <rPr>
            <sz val="8"/>
            <rFont val="Tahoma"/>
            <family val="0"/>
          </rPr>
          <t xml:space="preserve">Шапка заполниться автоматически, после заполнения </t>
        </r>
        <r>
          <rPr>
            <b/>
            <sz val="8"/>
            <rFont val="Tahoma"/>
            <family val="2"/>
          </rPr>
          <t>Формы №1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<sst xmlns="http://schemas.openxmlformats.org/spreadsheetml/2006/main" count="344" uniqueCount="253">
  <si>
    <t>КОДЫ</t>
  </si>
  <si>
    <t>Организация</t>
  </si>
  <si>
    <t>по ОКЮЛП</t>
  </si>
  <si>
    <t xml:space="preserve"> </t>
  </si>
  <si>
    <t>Вид деятельности</t>
  </si>
  <si>
    <t>по ОКЭД</t>
  </si>
  <si>
    <t>Организационно-правовая форма</t>
  </si>
  <si>
    <t>по ОКОПФ</t>
  </si>
  <si>
    <t>Орган управления</t>
  </si>
  <si>
    <t>по СООУ</t>
  </si>
  <si>
    <t>Главный бухгалтер</t>
  </si>
  <si>
    <t>по ОКЕИ</t>
  </si>
  <si>
    <t>Прочие доходы и расходы</t>
  </si>
  <si>
    <t>Учетный номер плательщика</t>
  </si>
  <si>
    <t>УНП</t>
  </si>
  <si>
    <t>Отчет о прибылях и убытках</t>
  </si>
  <si>
    <t xml:space="preserve">с </t>
  </si>
  <si>
    <t>г.</t>
  </si>
  <si>
    <t>Форма № 2 по ОКУД</t>
  </si>
  <si>
    <t>За отчетный период</t>
  </si>
  <si>
    <t>За аналогичный период прошлого года</t>
  </si>
  <si>
    <t>I. Доходы и расходы по видам деятельности</t>
  </si>
  <si>
    <t>Выручка от реализации товаров, продукции, работ, услуг</t>
  </si>
  <si>
    <t>010</t>
  </si>
  <si>
    <t>020</t>
  </si>
  <si>
    <t>030</t>
  </si>
  <si>
    <t>Себестоимость реализованных товаров, продукции, работ, услуг</t>
  </si>
  <si>
    <t>040</t>
  </si>
  <si>
    <t>Управленческие расходы</t>
  </si>
  <si>
    <t>050</t>
  </si>
  <si>
    <t>Расходы на реализацию</t>
  </si>
  <si>
    <t>060</t>
  </si>
  <si>
    <t>070</t>
  </si>
  <si>
    <t>II. Операционные доходы и расходы</t>
  </si>
  <si>
    <t>Операционные доходы</t>
  </si>
  <si>
    <t>080</t>
  </si>
  <si>
    <t>Налоги, включаемые в операционные доходы</t>
  </si>
  <si>
    <t>090</t>
  </si>
  <si>
    <t>100</t>
  </si>
  <si>
    <t>В том числе:</t>
  </si>
  <si>
    <t>101</t>
  </si>
  <si>
    <t>102</t>
  </si>
  <si>
    <t>прочие операционные доходы</t>
  </si>
  <si>
    <t>Операционные расходы</t>
  </si>
  <si>
    <t>прочие операционные расходы</t>
  </si>
  <si>
    <t>120</t>
  </si>
  <si>
    <t>130</t>
  </si>
  <si>
    <t>III. Внереализационные доходы и расходы</t>
  </si>
  <si>
    <t>Внереализационные доходы</t>
  </si>
  <si>
    <t>140</t>
  </si>
  <si>
    <t>150</t>
  </si>
  <si>
    <t>160</t>
  </si>
  <si>
    <t>Внереализационные расходы</t>
  </si>
  <si>
    <t>200</t>
  </si>
  <si>
    <t>210</t>
  </si>
  <si>
    <t>220</t>
  </si>
  <si>
    <t>240</t>
  </si>
  <si>
    <t>Руководитель</t>
  </si>
  <si>
    <t>"</t>
  </si>
  <si>
    <t>011</t>
  </si>
  <si>
    <t>021</t>
  </si>
  <si>
    <t>091</t>
  </si>
  <si>
    <t>092</t>
  </si>
  <si>
    <t>093</t>
  </si>
  <si>
    <t>081</t>
  </si>
  <si>
    <t>№ п/п</t>
  </si>
  <si>
    <t>Наименование показателей</t>
  </si>
  <si>
    <t>310</t>
  </si>
  <si>
    <t>320</t>
  </si>
  <si>
    <t>330</t>
  </si>
  <si>
    <t>340</t>
  </si>
  <si>
    <t>За аналогичный период предыдущего года</t>
  </si>
  <si>
    <t>260</t>
  </si>
  <si>
    <t>270</t>
  </si>
  <si>
    <t>Единица измерения</t>
  </si>
  <si>
    <t xml:space="preserve">Адрес </t>
  </si>
  <si>
    <t>Коды строк</t>
  </si>
  <si>
    <t>(подпись)</t>
  </si>
  <si>
    <t>по</t>
  </si>
  <si>
    <t>05025501</t>
  </si>
  <si>
    <t>Налоги и сборы, включаемые в выручку от реализации товаров, продукции, работ, услуг</t>
  </si>
  <si>
    <t>Справочно</t>
  </si>
  <si>
    <t>131</t>
  </si>
  <si>
    <t>Налоги и сборы, включаемые во внереализационные доходы</t>
  </si>
  <si>
    <t>ПРИБЫЛЬ (УБЫТОК) от внереализационных доходов и расходов (140-150)</t>
  </si>
  <si>
    <t>Прочие расходы и платежи из прибыли</t>
  </si>
  <si>
    <t>Сумма предоставленной льготы по налогу на прибыль</t>
  </si>
  <si>
    <t>250</t>
  </si>
  <si>
    <t>300</t>
  </si>
  <si>
    <t>109</t>
  </si>
  <si>
    <t xml:space="preserve"> к постановлению  Министерства финансов  Республики Беларусь 14.02.2008 № 19</t>
  </si>
  <si>
    <t>Выручка от реализации товаров, продукции, работ, услуг (за вычетом налогов и сборов, включаемых в выручку) (010-011)</t>
  </si>
  <si>
    <t>Справочно:  из строки 010 сумма государственной поддержки (субсидий) на покрытие разницы в ценах и тарифах</t>
  </si>
  <si>
    <t>Валовая прибыль (020-021-030)</t>
  </si>
  <si>
    <t>ПРИБЫЛЬ (УБЫТОК) от реализации товаров, продукции, работ, услуг (020-030-050-060)</t>
  </si>
  <si>
    <t>Операционные доходы (за вычетом налогов и сборов, включаемых в операционные доходы) (080-081)</t>
  </si>
  <si>
    <t>проценты к получению</t>
  </si>
  <si>
    <t>доходы от участия в создании (учредительстве) других организаций</t>
  </si>
  <si>
    <t>доходы от операций с активами</t>
  </si>
  <si>
    <t>099</t>
  </si>
  <si>
    <t>проценты к уплате</t>
  </si>
  <si>
    <t>расходы от операций с активами</t>
  </si>
  <si>
    <t>ПРИБЫЛЬ (УБЫТОК) от операционных доходов и расходов (090-100)</t>
  </si>
  <si>
    <t>Внереализационные доходы (за вычетом налогов и сборов, включаемых во внереализационные доходы) (130-131)</t>
  </si>
  <si>
    <t>ПРИБЫЛЬ (УБЫТОК) (± 070±120±160)</t>
  </si>
  <si>
    <t>Расходы, не учитываемые при налогообложении</t>
  </si>
  <si>
    <t>Доходы, не учитываемые при налогообложении</t>
  </si>
  <si>
    <t>ПРИБЫЛЬ (УБЫТОК) до налогообложения (±200+210-220)</t>
  </si>
  <si>
    <t xml:space="preserve">Налог на прибыль </t>
  </si>
  <si>
    <t>Прочие налоги, сборы из прибыли</t>
  </si>
  <si>
    <t>ЧИСТАЯ ПРИБЫЛЬ (УБЫТОК) (200-250-260-270)</t>
  </si>
  <si>
    <t>Справочно (из строки 300)</t>
  </si>
  <si>
    <t>Прибыль (убыток) на акцию</t>
  </si>
  <si>
    <t>Количество прибыльных организаций / сумма прибыли</t>
  </si>
  <si>
    <t>Количество убыточных организаций / сумма убытка</t>
  </si>
  <si>
    <t>РАСШИФРОВКА ОТДЕЛЬНЫХ ВНЕРЕАЛИЗАЦИОННЫХ ДОХОДОВ И РАСХОДОВ</t>
  </si>
  <si>
    <t>Показатель</t>
  </si>
  <si>
    <t>код</t>
  </si>
  <si>
    <t>доход</t>
  </si>
  <si>
    <t>расход</t>
  </si>
  <si>
    <t xml:space="preserve">Штрафы, пени и неустойки, признанные или по которым получены решения суда (арбитражного суда) об их взыскании </t>
  </si>
  <si>
    <t xml:space="preserve">Прибыль (убыток) прошлых лет </t>
  </si>
  <si>
    <t xml:space="preserve">Возмещение убытков, причиненных неисполнением или ненадлежащим исполнением обязательств </t>
  </si>
  <si>
    <t>Курсовые разницы по операциям в иностранной валюте</t>
  </si>
  <si>
    <t xml:space="preserve">Списание дебиторских и кредиторских задолженностей, по которым истек срок исковой давности </t>
  </si>
  <si>
    <t>ИТОГО</t>
  </si>
  <si>
    <t>Приложение 2</t>
  </si>
  <si>
    <t>удельный вес, %</t>
  </si>
  <si>
    <t>3</t>
  </si>
  <si>
    <t>4</t>
  </si>
  <si>
    <t>2</t>
  </si>
  <si>
    <t>5</t>
  </si>
  <si>
    <t>6</t>
  </si>
  <si>
    <t>7</t>
  </si>
  <si>
    <t>(инициалы, фамилия)</t>
  </si>
  <si>
    <r>
      <t xml:space="preserve">Дата </t>
    </r>
    <r>
      <rPr>
        <sz val="8"/>
        <rFont val="Tahoma"/>
        <family val="2"/>
      </rPr>
      <t>(год, месяц, число)</t>
    </r>
  </si>
  <si>
    <t>20</t>
  </si>
  <si>
    <t>x</t>
  </si>
  <si>
    <t>ЧУП Стройэксперт</t>
  </si>
  <si>
    <t>Производство керамической плитки</t>
  </si>
  <si>
    <t>частное унитарное предприятие</t>
  </si>
  <si>
    <t>Юридическое лицо без ведомственной подчиненности</t>
  </si>
  <si>
    <t>млн. руб</t>
  </si>
  <si>
    <t xml:space="preserve">01 января </t>
  </si>
  <si>
    <t>31 декабря</t>
  </si>
  <si>
    <t>0/0</t>
  </si>
  <si>
    <t>Синий цвет цифр обозначает, что заполнение данных ячеек происходит автоматически.</t>
  </si>
  <si>
    <t xml:space="preserve">наименование показателя </t>
  </si>
  <si>
    <t>1</t>
  </si>
  <si>
    <t xml:space="preserve">Прирост (+), снижение (-), млн.руб. </t>
  </si>
  <si>
    <t>Отчетный период к прошлому периоду, %</t>
  </si>
  <si>
    <t>абсолютное значение, млн.руб.</t>
  </si>
  <si>
    <t>Прибыль (убыток) от реализации товаров, продукции, работ, услуг
(форма 2, строка 070)</t>
  </si>
  <si>
    <t>Прибыль (убыток) от операционных доходов и расходов
 (форма 2, строка 120)</t>
  </si>
  <si>
    <t>Прибыль (убыток) от внереализационных доходов и расходов (форма 2, строка 160)</t>
  </si>
  <si>
    <t>Налоги, сборы, платежи из прибыли (форма 2, строка 250, 260)</t>
  </si>
  <si>
    <t>Прочие расходы и платежи из прибыли (форма 2, строка 270)</t>
  </si>
  <si>
    <t>Чистая прибыль (убыток)
(форма 2, строка 300)</t>
  </si>
  <si>
    <t>Прибыль (убыток)
(форма 2, строка 200)</t>
  </si>
  <si>
    <t>прочие внереализационные доходы</t>
  </si>
  <si>
    <t>курсовые и суммовые разницы</t>
  </si>
  <si>
    <t>безвозмездно переданные активы (включая денежные средства)</t>
  </si>
  <si>
    <t>прочие внереализационные расходы</t>
  </si>
  <si>
    <t>ПРИБЫЛЬ (УБЫТОК) от внереализационных доходов и расходов</t>
  </si>
  <si>
    <t>ПРИБЫЛЬ (УБЫТОК) (070 + 120 + 160)</t>
  </si>
  <si>
    <t>Налоги, сборы и платежи из прибыли</t>
  </si>
  <si>
    <t>ЧИСТАЯ ПРИБЫЛЬ (УБЫТОК)</t>
  </si>
  <si>
    <t>Выручка от реализации товаров, продукции, работ, услуг (за вычетом налогов и сборов, включаемых в выручку)</t>
  </si>
  <si>
    <t>ПРИБЫЛЬ (УБЫТОК) от реализации товаров, продукции, работ, услуг</t>
  </si>
  <si>
    <t>Налоги и сборы, включаемые в операционные доходы</t>
  </si>
  <si>
    <t>от выбытия основных средств и нематериальных активов</t>
  </si>
  <si>
    <t>Прибыль (убыток) от совместной деятельности</t>
  </si>
  <si>
    <t>Доходы (потери) от участия в уставных фондах других организаций</t>
  </si>
  <si>
    <t>ПРИБЫЛЬ (УБЫТОК) от операционных доходов и расходов</t>
  </si>
  <si>
    <t>безвозмездно полученные активы (включая денежные средства и суммы государственной помощи)</t>
  </si>
  <si>
    <t>Доходы и расходы по видам деятельности</t>
  </si>
  <si>
    <t>1.1</t>
  </si>
  <si>
    <t>1.2</t>
  </si>
  <si>
    <t>1.3</t>
  </si>
  <si>
    <t>1.4</t>
  </si>
  <si>
    <t>1.5</t>
  </si>
  <si>
    <t>1.6</t>
  </si>
  <si>
    <t>Операционные доходы и расходы</t>
  </si>
  <si>
    <t>2.1</t>
  </si>
  <si>
    <t>2.1.1</t>
  </si>
  <si>
    <t>2.1.2</t>
  </si>
  <si>
    <t>2.1.2.1</t>
  </si>
  <si>
    <t>2.1.2.2</t>
  </si>
  <si>
    <t>Операционные доходы (за вычетом налогов и сборов, включаемых в операционные доходы), в том числе:</t>
  </si>
  <si>
    <t>от сдачи активов в аренду, лизинг</t>
  </si>
  <si>
    <t>2.1.2.3</t>
  </si>
  <si>
    <t>Операционные расходы, в том числе:</t>
  </si>
  <si>
    <t>3.1</t>
  </si>
  <si>
    <t>2.2</t>
  </si>
  <si>
    <t>2.2.3</t>
  </si>
  <si>
    <t>2.2.4</t>
  </si>
  <si>
    <t>2.2.5</t>
  </si>
  <si>
    <t>2.3</t>
  </si>
  <si>
    <t>2.4</t>
  </si>
  <si>
    <t>3.1.1</t>
  </si>
  <si>
    <t>3.1.2</t>
  </si>
  <si>
    <t>3.1.2.1</t>
  </si>
  <si>
    <t>Внереализационные доходы (за вычетом налогов и сборов, включаемых во внереализационные доходы) в том числе:</t>
  </si>
  <si>
    <t>3.1.2.2</t>
  </si>
  <si>
    <t>3.1.2.3</t>
  </si>
  <si>
    <t>3.1.2.4</t>
  </si>
  <si>
    <t>3.2</t>
  </si>
  <si>
    <t>Внереализационные расходы, в том числе:</t>
  </si>
  <si>
    <t>от списания дебиторской задолженности</t>
  </si>
  <si>
    <t>от списания кредиторской задолженности</t>
  </si>
  <si>
    <t>3.2.1</t>
  </si>
  <si>
    <t>3.2.2</t>
  </si>
  <si>
    <t>3.2.3</t>
  </si>
  <si>
    <t>3.2.4</t>
  </si>
  <si>
    <t>Прирост (+), снижение (-), млн.руб.</t>
  </si>
  <si>
    <t>Отчетный период в процентах к прошлому периоду, %</t>
  </si>
  <si>
    <t>Внереализационные доходы и расходы</t>
  </si>
  <si>
    <t>Темп роста, %</t>
  </si>
  <si>
    <t>Изменение</t>
  </si>
  <si>
    <t>по сумме, млн.руб.</t>
  </si>
  <si>
    <t>Штрафы, пени и неустойки, признанные или получены решения суда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</si>
  <si>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</si>
  <si>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</si>
  <si>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Списание кредиторских задолженностей, по которым истек срок исковой давности</t>
  </si>
  <si>
    <t>Безвозмездно полученные товары</t>
  </si>
  <si>
    <t>Итого</t>
  </si>
  <si>
    <t>Штрафы, пени и неустойки, признанные или по которым получены решения суда об их взыскании</t>
  </si>
  <si>
    <t>Списание дебиторских задолженностей, по которым истек срок исковой давности</t>
  </si>
  <si>
    <t>Безвозмездно переданные товары</t>
  </si>
  <si>
    <t>Прочие внереализационные расходы</t>
  </si>
  <si>
    <t>Финансовый результат от внереализационных операций</t>
  </si>
  <si>
    <t>1. Внереализационные доходы</t>
  </si>
  <si>
    <t>2. Внереализационные расходы</t>
  </si>
  <si>
    <t>2.5</t>
  </si>
  <si>
    <t>2.6</t>
  </si>
  <si>
    <t>2.7</t>
  </si>
  <si>
    <t>1. Операционные доходы</t>
  </si>
  <si>
    <t>Проценты к получению</t>
  </si>
  <si>
    <t>Доходы от продажи валюты</t>
  </si>
  <si>
    <t>Доходы от сдачи активов в аренду</t>
  </si>
  <si>
    <t>Доходы от продажи и прочего выбытия основных средств</t>
  </si>
  <si>
    <t>Прочие операционные доходы</t>
  </si>
  <si>
    <t>2. Операционные расходы</t>
  </si>
  <si>
    <t>Проценты к уплате</t>
  </si>
  <si>
    <t>Расходы от операций с активами (аренда основных средств, переданных в аренду)</t>
  </si>
  <si>
    <t>Расходы по продаже и прочему выбытию основных средств</t>
  </si>
  <si>
    <t>Расходы по продаже валюты</t>
  </si>
  <si>
    <t>Прочие операционные расходы</t>
  </si>
  <si>
    <t>сумма, млн.руб.</t>
  </si>
  <si>
    <t>1/1626</t>
  </si>
  <si>
    <t>1/45070</t>
  </si>
  <si>
    <t>1.7</t>
  </si>
  <si>
    <t>Прочие внереализационные доходы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</si>
</sst>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* #,##0_);_(* \-#,##0_);_(* &quot;-&quot;??_);_(@_)"/>
    <numFmt numFmtId="174" formatCode="0.000"/>
    <numFmt numFmtId="175" formatCode="0.0"/>
    <numFmt numFmtId="176" formatCode="00"/>
    <numFmt numFmtId="177" formatCode="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000"/>
    <numFmt numFmtId="184" formatCode="0.00000"/>
    <numFmt numFmtId="185" formatCode="0.000000"/>
  </numFmts>
  <fonts count="53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sz val="10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13" xfId="0" applyFont="1" applyFill="1" applyBorder="1" applyAlignment="1" applyProtection="1">
      <alignment horizontal="left" vertical="center"/>
      <protection hidden="1"/>
    </xf>
    <xf numFmtId="0" fontId="1" fillId="33" borderId="14" xfId="0" applyFont="1" applyFill="1" applyBorder="1" applyAlignment="1" applyProtection="1">
      <alignment horizontal="left" vertical="center"/>
      <protection hidden="1"/>
    </xf>
    <xf numFmtId="3" fontId="2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49" fontId="1" fillId="33" borderId="11" xfId="0" applyNumberFormat="1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6" fillId="33" borderId="13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16" xfId="0" applyNumberFormat="1" applyFont="1" applyFill="1" applyBorder="1" applyAlignment="1" applyProtection="1">
      <alignment horizontal="center" vertical="center"/>
      <protection hidden="1"/>
    </xf>
    <xf numFmtId="49" fontId="1" fillId="32" borderId="0" xfId="0" applyNumberFormat="1" applyFont="1" applyFill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vertical="center" wrapText="1"/>
      <protection locked="0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NumberFormat="1" applyFont="1" applyFill="1" applyBorder="1" applyAlignment="1" applyProtection="1">
      <alignment horizontal="right" vertical="center"/>
      <protection locked="0"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6" fillId="34" borderId="19" xfId="0" applyFont="1" applyFill="1" applyBorder="1" applyAlignment="1" applyProtection="1">
      <alignment horizontal="left" vertical="center" wrapText="1"/>
      <protection hidden="1"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176" fontId="1" fillId="33" borderId="20" xfId="0" applyNumberFormat="1" applyFont="1" applyFill="1" applyBorder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/>
      <protection locked="0"/>
    </xf>
    <xf numFmtId="0" fontId="4" fillId="34" borderId="22" xfId="0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vertical="center"/>
      <protection hidden="1"/>
    </xf>
    <xf numFmtId="0" fontId="15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 applyProtection="1">
      <alignment vertical="center"/>
      <protection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182" fontId="17" fillId="0" borderId="24" xfId="0" applyNumberFormat="1" applyFont="1" applyBorder="1" applyAlignment="1">
      <alignment horizontal="center" vertical="center" wrapText="1"/>
    </xf>
    <xf numFmtId="182" fontId="6" fillId="32" borderId="0" xfId="0" applyNumberFormat="1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 hidden="1"/>
    </xf>
    <xf numFmtId="9" fontId="6" fillId="32" borderId="0" xfId="0" applyNumberFormat="1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/>
      <protection hidden="1"/>
    </xf>
    <xf numFmtId="10" fontId="1" fillId="0" borderId="24" xfId="0" applyNumberFormat="1" applyFont="1" applyBorder="1" applyAlignment="1">
      <alignment horizontal="center" vertical="center" wrapText="1"/>
    </xf>
    <xf numFmtId="10" fontId="17" fillId="0" borderId="24" xfId="0" applyNumberFormat="1" applyFont="1" applyBorder="1" applyAlignment="1">
      <alignment horizontal="center" vertical="center" wrapText="1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left"/>
      <protection hidden="1"/>
    </xf>
    <xf numFmtId="3" fontId="1" fillId="35" borderId="24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vertical="center"/>
      <protection hidden="1"/>
    </xf>
    <xf numFmtId="0" fontId="14" fillId="33" borderId="11" xfId="0" applyFont="1" applyFill="1" applyBorder="1" applyAlignment="1" applyProtection="1">
      <alignment vertical="center"/>
      <protection hidden="1"/>
    </xf>
    <xf numFmtId="0" fontId="14" fillId="33" borderId="12" xfId="0" applyFont="1" applyFill="1" applyBorder="1" applyAlignment="1" applyProtection="1">
      <alignment vertical="center"/>
      <protection hidden="1"/>
    </xf>
    <xf numFmtId="0" fontId="14" fillId="33" borderId="13" xfId="0" applyFont="1" applyFill="1" applyBorder="1" applyAlignment="1" applyProtection="1">
      <alignment vertical="center"/>
      <protection hidden="1"/>
    </xf>
    <xf numFmtId="0" fontId="13" fillId="33" borderId="14" xfId="0" applyFont="1" applyFill="1" applyBorder="1" applyAlignment="1" applyProtection="1">
      <alignment horizontal="center" vertical="center"/>
      <protection hidden="1"/>
    </xf>
    <xf numFmtId="0" fontId="13" fillId="33" borderId="13" xfId="0" applyFont="1" applyFill="1" applyBorder="1" applyAlignment="1" applyProtection="1">
      <alignment vertical="center"/>
      <protection hidden="1"/>
    </xf>
    <xf numFmtId="0" fontId="6" fillId="33" borderId="13" xfId="0" applyFont="1" applyFill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/>
      <protection hidden="1"/>
    </xf>
    <xf numFmtId="0" fontId="6" fillId="33" borderId="16" xfId="0" applyFont="1" applyFill="1" applyBorder="1" applyAlignment="1" applyProtection="1">
      <alignment vertical="center" wrapText="1"/>
      <protection hidden="1"/>
    </xf>
    <xf numFmtId="0" fontId="6" fillId="33" borderId="17" xfId="0" applyFont="1" applyFill="1" applyBorder="1" applyAlignment="1" applyProtection="1">
      <alignment vertical="center" wrapText="1"/>
      <protection hidden="1"/>
    </xf>
    <xf numFmtId="0" fontId="1" fillId="0" borderId="24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2"/>
    </xf>
    <xf numFmtId="3" fontId="1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>
      <alignment vertical="center" wrapText="1"/>
    </xf>
    <xf numFmtId="182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left" vertical="center" wrapText="1"/>
      <protection hidden="1"/>
    </xf>
    <xf numFmtId="0" fontId="6" fillId="34" borderId="22" xfId="0" applyFont="1" applyFill="1" applyBorder="1" applyAlignment="1" applyProtection="1">
      <alignment horizontal="left" vertical="center" wrapText="1"/>
      <protection hidden="1"/>
    </xf>
    <xf numFmtId="49" fontId="6" fillId="33" borderId="21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/>
    </xf>
    <xf numFmtId="49" fontId="6" fillId="33" borderId="30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9" xfId="0" applyFont="1" applyFill="1" applyBorder="1" applyAlignment="1" applyProtection="1">
      <alignment horizontal="left" vertical="center"/>
      <protection hidden="1"/>
    </xf>
    <xf numFmtId="0" fontId="4" fillId="36" borderId="27" xfId="0" applyFont="1" applyFill="1" applyBorder="1" applyAlignment="1" applyProtection="1">
      <alignment horizontal="left" vertical="center"/>
      <protection hidden="1"/>
    </xf>
    <xf numFmtId="0" fontId="4" fillId="36" borderId="28" xfId="0" applyFont="1" applyFill="1" applyBorder="1" applyAlignment="1" applyProtection="1">
      <alignment horizontal="left" vertical="center"/>
      <protection hidden="1"/>
    </xf>
    <xf numFmtId="0" fontId="6" fillId="34" borderId="23" xfId="0" applyFont="1" applyFill="1" applyBorder="1" applyAlignment="1" applyProtection="1">
      <alignment horizontal="left" vertical="center" wrapText="1"/>
      <protection hidden="1"/>
    </xf>
    <xf numFmtId="0" fontId="6" fillId="34" borderId="20" xfId="0" applyFont="1" applyFill="1" applyBorder="1" applyAlignment="1" applyProtection="1">
      <alignment horizontal="left" vertical="center" wrapText="1"/>
      <protection hidden="1"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49" fontId="6" fillId="33" borderId="28" xfId="0" applyNumberFormat="1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left" vertical="center" wrapText="1"/>
      <protection hidden="1"/>
    </xf>
    <xf numFmtId="3" fontId="10" fillId="33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 applyProtection="1">
      <alignment horizontal="center" vertical="center"/>
      <protection locked="0"/>
    </xf>
    <xf numFmtId="49" fontId="10" fillId="33" borderId="22" xfId="0" applyNumberFormat="1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left" vertical="center" wrapText="1"/>
      <protection hidden="1"/>
    </xf>
    <xf numFmtId="0" fontId="4" fillId="34" borderId="19" xfId="0" applyFont="1" applyFill="1" applyBorder="1" applyAlignment="1" applyProtection="1">
      <alignment horizontal="left" vertical="center" wrapText="1"/>
      <protection hidden="1"/>
    </xf>
    <xf numFmtId="0" fontId="4" fillId="34" borderId="27" xfId="0" applyFont="1" applyFill="1" applyBorder="1" applyAlignment="1" applyProtection="1">
      <alignment horizontal="left" vertical="center" wrapText="1"/>
      <protection hidden="1"/>
    </xf>
    <xf numFmtId="0" fontId="4" fillId="34" borderId="28" xfId="0" applyFont="1" applyFill="1" applyBorder="1" applyAlignment="1" applyProtection="1">
      <alignment horizontal="left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locked="0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left" vertical="center" wrapText="1"/>
      <protection hidden="1"/>
    </xf>
    <xf numFmtId="0" fontId="4" fillId="34" borderId="22" xfId="0" applyFont="1" applyFill="1" applyBorder="1" applyAlignment="1" applyProtection="1">
      <alignment horizontal="left" vertical="center" wrapText="1"/>
      <protection hidden="1"/>
    </xf>
    <xf numFmtId="0" fontId="4" fillId="34" borderId="29" xfId="0" applyFont="1" applyFill="1" applyBorder="1" applyAlignment="1" applyProtection="1">
      <alignment horizontal="left" vertical="center" wrapText="1"/>
      <protection hidden="1"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31" xfId="0" applyNumberFormat="1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6" fillId="34" borderId="31" xfId="0" applyFont="1" applyFill="1" applyBorder="1" applyAlignment="1" applyProtection="1">
      <alignment horizontal="left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15" fillId="33" borderId="21" xfId="0" applyNumberFormat="1" applyFont="1" applyFill="1" applyBorder="1" applyAlignment="1" applyProtection="1">
      <alignment horizontal="center" vertical="center" wrapText="1"/>
      <protection/>
    </xf>
    <xf numFmtId="0" fontId="15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33" borderId="29" xfId="0" applyNumberFormat="1" applyFont="1" applyFill="1" applyBorder="1" applyAlignment="1" applyProtection="1">
      <alignment horizontal="center" vertical="center" wrapText="1"/>
      <protection/>
    </xf>
    <xf numFmtId="0" fontId="16" fillId="33" borderId="21" xfId="0" applyNumberFormat="1" applyFont="1" applyFill="1" applyBorder="1" applyAlignment="1" applyProtection="1">
      <alignment horizontal="center" vertical="center" wrapText="1"/>
      <protection/>
    </xf>
    <xf numFmtId="0" fontId="16" fillId="33" borderId="22" xfId="0" applyNumberFormat="1" applyFont="1" applyFill="1" applyBorder="1" applyAlignment="1" applyProtection="1">
      <alignment horizontal="center" vertical="center" wrapText="1"/>
      <protection/>
    </xf>
    <xf numFmtId="0" fontId="16" fillId="33" borderId="29" xfId="0" applyNumberFormat="1" applyFont="1" applyFill="1" applyBorder="1" applyAlignment="1" applyProtection="1">
      <alignment horizontal="center" vertical="center" wrapText="1"/>
      <protection/>
    </xf>
    <xf numFmtId="170" fontId="6" fillId="35" borderId="21" xfId="43" applyFont="1" applyFill="1" applyBorder="1" applyAlignment="1" applyProtection="1">
      <alignment horizontal="center" vertical="center" wrapText="1"/>
      <protection hidden="1"/>
    </xf>
    <xf numFmtId="170" fontId="6" fillId="35" borderId="29" xfId="43" applyFont="1" applyFill="1" applyBorder="1" applyAlignment="1" applyProtection="1">
      <alignment horizontal="center" vertical="center" wrapText="1"/>
      <protection hidden="1"/>
    </xf>
    <xf numFmtId="170" fontId="6" fillId="35" borderId="23" xfId="43" applyFont="1" applyFill="1" applyBorder="1" applyAlignment="1" applyProtection="1">
      <alignment horizontal="center" vertical="center" wrapText="1"/>
      <protection hidden="1"/>
    </xf>
    <xf numFmtId="170" fontId="6" fillId="35" borderId="30" xfId="43" applyFont="1" applyFill="1" applyBorder="1" applyAlignment="1" applyProtection="1">
      <alignment horizontal="center" vertical="center" wrapText="1"/>
      <protection hidden="1"/>
    </xf>
    <xf numFmtId="0" fontId="6" fillId="37" borderId="19" xfId="0" applyFont="1" applyFill="1" applyBorder="1" applyAlignment="1" applyProtection="1">
      <alignment horizontal="center" vertical="center" wrapText="1"/>
      <protection hidden="1"/>
    </xf>
    <xf numFmtId="0" fontId="6" fillId="37" borderId="27" xfId="0" applyFont="1" applyFill="1" applyBorder="1" applyAlignment="1" applyProtection="1">
      <alignment horizontal="center" vertical="center" wrapText="1"/>
      <protection hidden="1"/>
    </xf>
    <xf numFmtId="0" fontId="6" fillId="37" borderId="28" xfId="0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left" vertical="center" wrapText="1"/>
      <protection hidden="1"/>
    </xf>
    <xf numFmtId="0" fontId="6" fillId="34" borderId="28" xfId="0" applyFont="1" applyFill="1" applyBorder="1" applyAlignment="1" applyProtection="1">
      <alignment horizontal="left" vertical="center" wrapText="1"/>
      <protection hidden="1"/>
    </xf>
    <xf numFmtId="49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6" fillId="34" borderId="27" xfId="0" applyFont="1" applyFill="1" applyBorder="1" applyAlignment="1" applyProtection="1">
      <alignment horizontal="center" vertical="center" wrapText="1"/>
      <protection locked="0"/>
    </xf>
    <xf numFmtId="0" fontId="6" fillId="34" borderId="28" xfId="0" applyFont="1" applyFill="1" applyBorder="1" applyAlignment="1" applyProtection="1">
      <alignment horizontal="center" vertical="center" wrapText="1"/>
      <protection locked="0"/>
    </xf>
    <xf numFmtId="0" fontId="6" fillId="38" borderId="19" xfId="0" applyFont="1" applyFill="1" applyBorder="1" applyAlignment="1" applyProtection="1">
      <alignment horizontal="center" vertical="center" wrapText="1"/>
      <protection hidden="1"/>
    </xf>
    <xf numFmtId="0" fontId="6" fillId="38" borderId="27" xfId="0" applyFont="1" applyFill="1" applyBorder="1" applyAlignment="1" applyProtection="1">
      <alignment horizontal="center" vertical="center" wrapText="1"/>
      <protection hidden="1"/>
    </xf>
    <xf numFmtId="0" fontId="6" fillId="38" borderId="28" xfId="0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15" fillId="33" borderId="23" xfId="0" applyNumberFormat="1" applyFont="1" applyFill="1" applyBorder="1" applyAlignment="1" applyProtection="1">
      <alignment horizontal="center" vertical="center" wrapText="1"/>
      <protection/>
    </xf>
    <xf numFmtId="0" fontId="15" fillId="33" borderId="20" xfId="0" applyNumberFormat="1" applyFont="1" applyFill="1" applyBorder="1" applyAlignment="1" applyProtection="1">
      <alignment horizontal="center" vertical="center" wrapText="1"/>
      <protection/>
    </xf>
    <xf numFmtId="0" fontId="15" fillId="33" borderId="30" xfId="0" applyNumberFormat="1" applyFont="1" applyFill="1" applyBorder="1" applyAlignment="1" applyProtection="1">
      <alignment horizontal="center" vertical="center" wrapText="1"/>
      <protection/>
    </xf>
    <xf numFmtId="0" fontId="16" fillId="33" borderId="19" xfId="0" applyNumberFormat="1" applyFont="1" applyFill="1" applyBorder="1" applyAlignment="1" applyProtection="1">
      <alignment horizontal="center" vertical="center" wrapText="1"/>
      <protection/>
    </xf>
    <xf numFmtId="0" fontId="16" fillId="33" borderId="27" xfId="0" applyNumberFormat="1" applyFont="1" applyFill="1" applyBorder="1" applyAlignment="1" applyProtection="1">
      <alignment horizontal="center" vertical="center" wrapText="1"/>
      <protection/>
    </xf>
    <xf numFmtId="0" fontId="16" fillId="33" borderId="28" xfId="0" applyNumberFormat="1" applyFont="1" applyFill="1" applyBorder="1" applyAlignment="1" applyProtection="1">
      <alignment horizontal="center" vertical="center" wrapText="1"/>
      <protection/>
    </xf>
    <xf numFmtId="0" fontId="15" fillId="34" borderId="19" xfId="0" applyFont="1" applyFill="1" applyBorder="1" applyAlignment="1" applyProtection="1">
      <alignment horizontal="center" vertical="center" wrapText="1"/>
      <protection/>
    </xf>
    <xf numFmtId="0" fontId="15" fillId="34" borderId="27" xfId="0" applyFont="1" applyFill="1" applyBorder="1" applyAlignment="1" applyProtection="1">
      <alignment horizontal="center" vertical="center" wrapText="1"/>
      <protection/>
    </xf>
    <xf numFmtId="0" fontId="15" fillId="34" borderId="28" xfId="0" applyFont="1" applyFill="1" applyBorder="1" applyAlignment="1" applyProtection="1">
      <alignment horizontal="center" vertical="center" wrapText="1"/>
      <protection/>
    </xf>
    <xf numFmtId="1" fontId="16" fillId="33" borderId="19" xfId="0" applyNumberFormat="1" applyFont="1" applyFill="1" applyBorder="1" applyAlignment="1" applyProtection="1">
      <alignment horizontal="center" vertical="center" wrapText="1"/>
      <protection/>
    </xf>
    <xf numFmtId="1" fontId="16" fillId="33" borderId="27" xfId="0" applyNumberFormat="1" applyFont="1" applyFill="1" applyBorder="1" applyAlignment="1" applyProtection="1">
      <alignment horizontal="center" vertical="center" wrapText="1"/>
      <protection/>
    </xf>
    <xf numFmtId="1" fontId="16" fillId="33" borderId="28" xfId="0" applyNumberFormat="1" applyFont="1" applyFill="1" applyBorder="1" applyAlignment="1" applyProtection="1">
      <alignment horizontal="center" vertical="center" wrapText="1"/>
      <protection/>
    </xf>
    <xf numFmtId="0" fontId="15" fillId="33" borderId="19" xfId="0" applyNumberFormat="1" applyFont="1" applyFill="1" applyBorder="1" applyAlignment="1" applyProtection="1">
      <alignment horizontal="center" vertical="center" wrapText="1"/>
      <protection/>
    </xf>
    <xf numFmtId="0" fontId="15" fillId="33" borderId="27" xfId="0" applyNumberFormat="1" applyFont="1" applyFill="1" applyBorder="1" applyAlignment="1" applyProtection="1">
      <alignment horizontal="center" vertical="center" wrapText="1"/>
      <protection/>
    </xf>
    <xf numFmtId="0" fontId="15" fillId="33" borderId="28" xfId="0" applyNumberFormat="1" applyFont="1" applyFill="1" applyBorder="1" applyAlignment="1" applyProtection="1">
      <alignment horizontal="center" vertical="center" wrapText="1"/>
      <protection/>
    </xf>
    <xf numFmtId="3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29" xfId="0" applyNumberFormat="1" applyFont="1" applyFill="1" applyBorder="1" applyAlignment="1" applyProtection="1">
      <alignment horizontal="center" vertical="center" wrapText="1"/>
      <protection locked="0"/>
    </xf>
    <xf numFmtId="3" fontId="16" fillId="33" borderId="21" xfId="0" applyNumberFormat="1" applyFont="1" applyFill="1" applyBorder="1" applyAlignment="1" applyProtection="1">
      <alignment horizontal="center" vertical="center" wrapText="1"/>
      <protection/>
    </xf>
    <xf numFmtId="3" fontId="16" fillId="33" borderId="22" xfId="0" applyNumberFormat="1" applyFont="1" applyFill="1" applyBorder="1" applyAlignment="1" applyProtection="1">
      <alignment horizontal="center" vertical="center" wrapText="1"/>
      <protection/>
    </xf>
    <xf numFmtId="3" fontId="16" fillId="33" borderId="29" xfId="0" applyNumberFormat="1" applyFont="1" applyFill="1" applyBorder="1" applyAlignment="1" applyProtection="1">
      <alignment horizontal="center" vertical="center" wrapText="1"/>
      <protection/>
    </xf>
    <xf numFmtId="3" fontId="16" fillId="33" borderId="23" xfId="0" applyNumberFormat="1" applyFont="1" applyFill="1" applyBorder="1" applyAlignment="1" applyProtection="1">
      <alignment horizontal="center" vertical="center" wrapText="1"/>
      <protection/>
    </xf>
    <xf numFmtId="3" fontId="16" fillId="33" borderId="20" xfId="0" applyNumberFormat="1" applyFont="1" applyFill="1" applyBorder="1" applyAlignment="1" applyProtection="1">
      <alignment horizontal="center" vertical="center" wrapText="1"/>
      <protection/>
    </xf>
    <xf numFmtId="3" fontId="16" fillId="33" borderId="30" xfId="0" applyNumberFormat="1" applyFont="1" applyFill="1" applyBorder="1" applyAlignment="1" applyProtection="1">
      <alignment horizontal="center" vertical="center" wrapText="1"/>
      <protection/>
    </xf>
    <xf numFmtId="3" fontId="15" fillId="33" borderId="21" xfId="0" applyNumberFormat="1" applyFont="1" applyFill="1" applyBorder="1" applyAlignment="1" applyProtection="1">
      <alignment horizontal="center" vertical="center" wrapText="1"/>
      <protection/>
    </xf>
    <xf numFmtId="3" fontId="15" fillId="33" borderId="22" xfId="0" applyNumberFormat="1" applyFont="1" applyFill="1" applyBorder="1" applyAlignment="1" applyProtection="1">
      <alignment horizontal="center" vertical="center" wrapText="1"/>
      <protection/>
    </xf>
    <xf numFmtId="3" fontId="15" fillId="33" borderId="29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15" fillId="33" borderId="18" xfId="0" applyNumberFormat="1" applyFont="1" applyFill="1" applyBorder="1" applyAlignment="1" applyProtection="1">
      <alignment horizontal="center" vertical="center" wrapText="1"/>
      <protection/>
    </xf>
    <xf numFmtId="3" fontId="15" fillId="33" borderId="0" xfId="0" applyNumberFormat="1" applyFont="1" applyFill="1" applyBorder="1" applyAlignment="1" applyProtection="1">
      <alignment horizontal="center" vertical="center" wrapText="1"/>
      <protection/>
    </xf>
    <xf numFmtId="3" fontId="15" fillId="33" borderId="31" xfId="0" applyNumberFormat="1" applyFont="1" applyFill="1" applyBorder="1" applyAlignment="1" applyProtection="1">
      <alignment horizontal="center"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31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30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19" xfId="0" applyNumberFormat="1" applyFont="1" applyFill="1" applyBorder="1" applyAlignment="1" applyProtection="1">
      <alignment horizontal="left" vertical="center" wrapText="1"/>
      <protection locked="0"/>
    </xf>
    <xf numFmtId="3" fontId="4" fillId="36" borderId="27" xfId="0" applyNumberFormat="1" applyFont="1" applyFill="1" applyBorder="1" applyAlignment="1" applyProtection="1">
      <alignment horizontal="left" vertical="center" wrapText="1"/>
      <protection locked="0"/>
    </xf>
    <xf numFmtId="3" fontId="4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49" fontId="4" fillId="32" borderId="19" xfId="0" applyNumberFormat="1" applyFont="1" applyFill="1" applyBorder="1" applyAlignment="1" applyProtection="1">
      <alignment horizontal="center" vertical="center" wrapText="1"/>
      <protection hidden="1"/>
    </xf>
    <xf numFmtId="49" fontId="4" fillId="32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9" borderId="19" xfId="0" applyFont="1" applyFill="1" applyBorder="1" applyAlignment="1" applyProtection="1">
      <alignment horizontal="left" vertical="center" wrapText="1"/>
      <protection hidden="1"/>
    </xf>
    <xf numFmtId="0" fontId="4" fillId="39" borderId="27" xfId="0" applyFont="1" applyFill="1" applyBorder="1" applyAlignment="1" applyProtection="1">
      <alignment horizontal="left" vertical="center" wrapText="1"/>
      <protection hidden="1"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49" fontId="4" fillId="36" borderId="28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Font="1" applyFill="1" applyBorder="1" applyAlignment="1" applyProtection="1">
      <alignment horizontal="center" vertical="center"/>
      <protection hidden="1"/>
    </xf>
    <xf numFmtId="0" fontId="4" fillId="38" borderId="22" xfId="0" applyFont="1" applyFill="1" applyBorder="1" applyAlignment="1" applyProtection="1">
      <alignment horizontal="center" vertical="center"/>
      <protection hidden="1"/>
    </xf>
    <xf numFmtId="0" fontId="4" fillId="38" borderId="18" xfId="0" applyFont="1" applyFill="1" applyBorder="1" applyAlignment="1" applyProtection="1">
      <alignment horizontal="center" vertical="center"/>
      <protection hidden="1"/>
    </xf>
    <xf numFmtId="0" fontId="4" fillId="38" borderId="0" xfId="0" applyFont="1" applyFill="1" applyBorder="1" applyAlignment="1" applyProtection="1">
      <alignment horizontal="center" vertical="center"/>
      <protection hidden="1"/>
    </xf>
    <xf numFmtId="0" fontId="4" fillId="38" borderId="23" xfId="0" applyFont="1" applyFill="1" applyBorder="1" applyAlignment="1" applyProtection="1">
      <alignment horizontal="center" vertical="center"/>
      <protection hidden="1"/>
    </xf>
    <xf numFmtId="0" fontId="4" fillId="38" borderId="20" xfId="0" applyFont="1" applyFill="1" applyBorder="1" applyAlignment="1" applyProtection="1">
      <alignment horizontal="center" vertical="center"/>
      <protection hidden="1"/>
    </xf>
    <xf numFmtId="49" fontId="4" fillId="40" borderId="21" xfId="0" applyNumberFormat="1" applyFont="1" applyFill="1" applyBorder="1" applyAlignment="1" applyProtection="1">
      <alignment horizontal="center" vertical="center" wrapText="1"/>
      <protection/>
    </xf>
    <xf numFmtId="49" fontId="4" fillId="40" borderId="29" xfId="0" applyNumberFormat="1" applyFont="1" applyFill="1" applyBorder="1" applyAlignment="1" applyProtection="1">
      <alignment horizontal="center" vertical="center" wrapText="1"/>
      <protection/>
    </xf>
    <xf numFmtId="49" fontId="4" fillId="40" borderId="18" xfId="0" applyNumberFormat="1" applyFont="1" applyFill="1" applyBorder="1" applyAlignment="1" applyProtection="1">
      <alignment horizontal="center" vertical="center" wrapText="1"/>
      <protection/>
    </xf>
    <xf numFmtId="49" fontId="4" fillId="40" borderId="31" xfId="0" applyNumberFormat="1" applyFont="1" applyFill="1" applyBorder="1" applyAlignment="1" applyProtection="1">
      <alignment horizontal="center" vertical="center" wrapText="1"/>
      <protection/>
    </xf>
    <xf numFmtId="49" fontId="4" fillId="40" borderId="23" xfId="0" applyNumberFormat="1" applyFont="1" applyFill="1" applyBorder="1" applyAlignment="1" applyProtection="1">
      <alignment horizontal="center" vertical="center" wrapText="1"/>
      <protection/>
    </xf>
    <xf numFmtId="49" fontId="4" fillId="40" borderId="30" xfId="0" applyNumberFormat="1" applyFont="1" applyFill="1" applyBorder="1" applyAlignment="1" applyProtection="1">
      <alignment horizontal="center" vertical="center" wrapText="1"/>
      <protection/>
    </xf>
    <xf numFmtId="3" fontId="4" fillId="40" borderId="22" xfId="0" applyNumberFormat="1" applyFont="1" applyFill="1" applyBorder="1" applyAlignment="1" applyProtection="1">
      <alignment horizontal="center" vertical="center" wrapText="1"/>
      <protection/>
    </xf>
    <xf numFmtId="3" fontId="4" fillId="40" borderId="0" xfId="0" applyNumberFormat="1" applyFont="1" applyFill="1" applyBorder="1" applyAlignment="1" applyProtection="1">
      <alignment horizontal="center" vertical="center" wrapText="1"/>
      <protection/>
    </xf>
    <xf numFmtId="3" fontId="4" fillId="40" borderId="20" xfId="0" applyNumberFormat="1" applyFont="1" applyFill="1" applyBorder="1" applyAlignment="1" applyProtection="1">
      <alignment horizontal="center" vertical="center" wrapText="1"/>
      <protection/>
    </xf>
    <xf numFmtId="3" fontId="4" fillId="40" borderId="21" xfId="0" applyNumberFormat="1" applyFont="1" applyFill="1" applyBorder="1" applyAlignment="1" applyProtection="1">
      <alignment horizontal="center" vertical="center" wrapText="1"/>
      <protection/>
    </xf>
    <xf numFmtId="3" fontId="4" fillId="40" borderId="29" xfId="0" applyNumberFormat="1" applyFont="1" applyFill="1" applyBorder="1" applyAlignment="1" applyProtection="1">
      <alignment horizontal="center" vertical="center" wrapText="1"/>
      <protection/>
    </xf>
    <xf numFmtId="3" fontId="4" fillId="40" borderId="18" xfId="0" applyNumberFormat="1" applyFont="1" applyFill="1" applyBorder="1" applyAlignment="1" applyProtection="1">
      <alignment horizontal="center" vertical="center" wrapText="1"/>
      <protection/>
    </xf>
    <xf numFmtId="3" fontId="4" fillId="40" borderId="31" xfId="0" applyNumberFormat="1" applyFont="1" applyFill="1" applyBorder="1" applyAlignment="1" applyProtection="1">
      <alignment horizontal="center" vertical="center" wrapText="1"/>
      <protection/>
    </xf>
    <xf numFmtId="3" fontId="4" fillId="40" borderId="23" xfId="0" applyNumberFormat="1" applyFont="1" applyFill="1" applyBorder="1" applyAlignment="1" applyProtection="1">
      <alignment horizontal="center" vertical="center" wrapText="1"/>
      <protection/>
    </xf>
    <xf numFmtId="3" fontId="4" fillId="40" borderId="30" xfId="0" applyNumberFormat="1" applyFont="1" applyFill="1" applyBorder="1" applyAlignment="1" applyProtection="1">
      <alignment horizontal="center" vertical="center" wrapText="1"/>
      <protection/>
    </xf>
    <xf numFmtId="3" fontId="4" fillId="33" borderId="21" xfId="0" applyNumberFormat="1" applyFont="1" applyFill="1" applyBorder="1" applyAlignment="1" applyProtection="1">
      <alignment horizontal="left" vertical="center" wrapText="1"/>
      <protection/>
    </xf>
    <xf numFmtId="3" fontId="4" fillId="33" borderId="22" xfId="0" applyNumberFormat="1" applyFont="1" applyFill="1" applyBorder="1" applyAlignment="1" applyProtection="1">
      <alignment horizontal="left" vertical="center" wrapText="1"/>
      <protection/>
    </xf>
    <xf numFmtId="3" fontId="4" fillId="33" borderId="29" xfId="0" applyNumberFormat="1" applyFont="1" applyFill="1" applyBorder="1" applyAlignment="1" applyProtection="1">
      <alignment horizontal="left" vertical="center" wrapText="1"/>
      <protection/>
    </xf>
    <xf numFmtId="3" fontId="4" fillId="33" borderId="23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left" vertical="center" wrapText="1"/>
      <protection/>
    </xf>
    <xf numFmtId="3" fontId="4" fillId="33" borderId="30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 wrapText="1"/>
      <protection locked="0"/>
    </xf>
    <xf numFmtId="0" fontId="1" fillId="34" borderId="29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3" fontId="4" fillId="33" borderId="21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22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29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20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34" borderId="2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1" fillId="34" borderId="30" xfId="0" applyFont="1" applyFill="1" applyBorder="1" applyAlignment="1" applyProtection="1">
      <alignment horizontal="center" vertical="center"/>
      <protection/>
    </xf>
    <xf numFmtId="176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2" xfId="0" applyNumberFormat="1" applyFont="1" applyFill="1" applyBorder="1" applyAlignment="1" applyProtection="1">
      <alignment horizontal="center" vertical="center"/>
      <protection locked="0"/>
    </xf>
    <xf numFmtId="0" fontId="1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49" fontId="4" fillId="33" borderId="22" xfId="0" applyNumberFormat="1" applyFont="1" applyFill="1" applyBorder="1" applyAlignment="1" applyProtection="1">
      <alignment horizontal="center" vertical="center" wrapText="1"/>
      <protection/>
    </xf>
    <xf numFmtId="49" fontId="4" fillId="33" borderId="29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vertical="center"/>
      <protection hidden="1" locked="0"/>
    </xf>
    <xf numFmtId="0" fontId="12" fillId="33" borderId="0" xfId="0" applyFont="1" applyFill="1" applyBorder="1" applyAlignment="1" applyProtection="1">
      <alignment horizontal="right" vertical="center"/>
      <protection hidden="1"/>
    </xf>
    <xf numFmtId="0" fontId="11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49" fontId="1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Border="1" applyAlignment="1" applyProtection="1" quotePrefix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1" fillId="35" borderId="24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0" fontId="1" fillId="0" borderId="27" xfId="0" applyFont="1" applyFill="1" applyBorder="1" applyAlignment="1" applyProtection="1">
      <alignment horizontal="left" vertical="center" wrapText="1"/>
      <protection hidden="1"/>
    </xf>
    <xf numFmtId="0" fontId="1" fillId="0" borderId="28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M1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8" width="2.75390625" style="1" customWidth="1"/>
    <col min="19" max="19" width="4.125" style="1" bestFit="1" customWidth="1"/>
    <col min="20" max="26" width="2.75390625" style="1" customWidth="1"/>
    <col min="27" max="28" width="2.75390625" style="27" customWidth="1"/>
    <col min="29" max="30" width="2.75390625" style="1" customWidth="1"/>
    <col min="31" max="31" width="3.25390625" style="1" bestFit="1" customWidth="1"/>
    <col min="32" max="40" width="2.75390625" style="1" customWidth="1"/>
    <col min="41" max="41" width="2.625" style="1" customWidth="1"/>
    <col min="42" max="16384" width="2.75390625" style="1" customWidth="1"/>
  </cols>
  <sheetData>
    <row r="1" spans="2:18" s="18" customFormat="1" ht="15" customHeight="1" thickBot="1">
      <c r="B1" s="69" t="s">
        <v>146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2:39" ht="10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6"/>
      <c r="AB2" s="16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0.5" customHeight="1">
      <c r="B3" s="5"/>
      <c r="C3" s="6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320" t="s">
        <v>126</v>
      </c>
      <c r="AF3" s="320"/>
      <c r="AG3" s="320"/>
      <c r="AH3" s="320"/>
      <c r="AI3" s="320"/>
      <c r="AJ3" s="320"/>
      <c r="AK3" s="320"/>
      <c r="AL3" s="320"/>
      <c r="AM3" s="7"/>
    </row>
    <row r="4" spans="2:39" ht="10.5" customHeight="1">
      <c r="B4" s="5"/>
      <c r="C4" s="6"/>
      <c r="D4" s="321" t="s">
        <v>90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7"/>
    </row>
    <row r="5" spans="2:39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7"/>
      <c r="AB5" s="17"/>
      <c r="AC5" s="6"/>
      <c r="AD5" s="6"/>
      <c r="AE5" s="6"/>
      <c r="AF5" s="6"/>
      <c r="AG5" s="6"/>
      <c r="AH5" s="322"/>
      <c r="AI5" s="322"/>
      <c r="AJ5" s="322"/>
      <c r="AK5" s="322"/>
      <c r="AL5" s="322"/>
      <c r="AM5" s="7"/>
    </row>
    <row r="6" spans="2:39" ht="10.5" customHeight="1">
      <c r="B6" s="5"/>
      <c r="C6" s="6"/>
      <c r="D6" s="6"/>
      <c r="E6" s="6"/>
      <c r="F6" s="6"/>
      <c r="G6" s="6"/>
      <c r="H6" s="6"/>
      <c r="I6" s="310" t="s">
        <v>15</v>
      </c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6"/>
      <c r="AI6" s="6"/>
      <c r="AJ6" s="6"/>
      <c r="AK6" s="6"/>
      <c r="AL6" s="6"/>
      <c r="AM6" s="7"/>
    </row>
    <row r="7" spans="2:39" ht="10.5" customHeight="1">
      <c r="B7" s="5"/>
      <c r="C7" s="6"/>
      <c r="D7" s="6"/>
      <c r="E7" s="6"/>
      <c r="F7" s="6"/>
      <c r="G7" s="6"/>
      <c r="H7" s="6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6"/>
      <c r="AI7" s="6"/>
      <c r="AJ7" s="6"/>
      <c r="AK7" s="6"/>
      <c r="AL7" s="6"/>
      <c r="AM7" s="7"/>
    </row>
    <row r="8" spans="2:39" ht="10.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7"/>
      <c r="AD8" s="6"/>
      <c r="AE8" s="6"/>
      <c r="AF8" s="6"/>
      <c r="AG8" s="6"/>
      <c r="AH8" s="6"/>
      <c r="AI8" s="6"/>
      <c r="AJ8" s="6"/>
      <c r="AK8" s="6"/>
      <c r="AL8" s="6"/>
      <c r="AM8" s="7"/>
    </row>
    <row r="9" spans="2:39" ht="10.5" customHeight="1">
      <c r="B9" s="5"/>
      <c r="C9" s="6"/>
      <c r="D9" s="6"/>
      <c r="E9" s="15"/>
      <c r="F9" s="15"/>
      <c r="G9" s="15"/>
      <c r="H9" s="37"/>
      <c r="I9" s="37"/>
      <c r="J9" s="15"/>
      <c r="K9" s="29" t="s">
        <v>16</v>
      </c>
      <c r="L9" s="319" t="s">
        <v>143</v>
      </c>
      <c r="M9" s="319"/>
      <c r="N9" s="319"/>
      <c r="O9" s="319"/>
      <c r="P9" s="319"/>
      <c r="Q9" s="324">
        <v>20</v>
      </c>
      <c r="R9" s="324"/>
      <c r="S9" s="58">
        <v>10</v>
      </c>
      <c r="T9" s="38" t="s">
        <v>17</v>
      </c>
      <c r="U9" s="37" t="s">
        <v>78</v>
      </c>
      <c r="V9" s="15"/>
      <c r="W9" s="319" t="s">
        <v>144</v>
      </c>
      <c r="X9" s="319"/>
      <c r="Y9" s="319"/>
      <c r="Z9" s="319"/>
      <c r="AA9" s="319"/>
      <c r="AB9" s="319"/>
      <c r="AC9" s="324">
        <v>20</v>
      </c>
      <c r="AD9" s="324"/>
      <c r="AE9" s="58">
        <v>10</v>
      </c>
      <c r="AF9" s="38" t="s">
        <v>17</v>
      </c>
      <c r="AG9" s="6"/>
      <c r="AH9" s="6"/>
      <c r="AI9" s="6"/>
      <c r="AJ9" s="6"/>
      <c r="AK9" s="6"/>
      <c r="AL9" s="6"/>
      <c r="AM9" s="7"/>
    </row>
    <row r="10" spans="2:39" s="8" customFormat="1" ht="10.5" customHeight="1">
      <c r="B10" s="9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6"/>
      <c r="U10" s="326"/>
      <c r="V10" s="327"/>
      <c r="W10" s="327"/>
      <c r="X10" s="327"/>
      <c r="Y10" s="327"/>
      <c r="Z10" s="327"/>
      <c r="AA10" s="327"/>
      <c r="AB10" s="311" t="s">
        <v>0</v>
      </c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10"/>
    </row>
    <row r="11" spans="2:39" s="8" customFormat="1" ht="10.5" customHeight="1">
      <c r="B11" s="9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6"/>
      <c r="U11" s="326"/>
      <c r="V11" s="327"/>
      <c r="W11" s="327"/>
      <c r="X11" s="327"/>
      <c r="Y11" s="327"/>
      <c r="Z11" s="327"/>
      <c r="AA11" s="327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10"/>
    </row>
    <row r="12" spans="2:39" s="8" customFormat="1" ht="10.5" customHeight="1">
      <c r="B12" s="9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266" t="s">
        <v>18</v>
      </c>
      <c r="Z12" s="267"/>
      <c r="AA12" s="267"/>
      <c r="AB12" s="267"/>
      <c r="AC12" s="268"/>
      <c r="AD12" s="313" t="s">
        <v>79</v>
      </c>
      <c r="AE12" s="314"/>
      <c r="AF12" s="314"/>
      <c r="AG12" s="314"/>
      <c r="AH12" s="314"/>
      <c r="AI12" s="314"/>
      <c r="AJ12" s="314"/>
      <c r="AK12" s="314"/>
      <c r="AL12" s="315"/>
      <c r="AM12" s="10"/>
    </row>
    <row r="13" spans="2:39" s="8" customFormat="1" ht="10.5" customHeight="1">
      <c r="B13" s="9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269"/>
      <c r="Z13" s="270"/>
      <c r="AA13" s="270"/>
      <c r="AB13" s="270"/>
      <c r="AC13" s="271"/>
      <c r="AD13" s="316"/>
      <c r="AE13" s="317"/>
      <c r="AF13" s="317"/>
      <c r="AG13" s="317"/>
      <c r="AH13" s="317"/>
      <c r="AI13" s="317"/>
      <c r="AJ13" s="317"/>
      <c r="AK13" s="317"/>
      <c r="AL13" s="318"/>
      <c r="AM13" s="10"/>
    </row>
    <row r="14" spans="2:39" s="8" customFormat="1" ht="10.5" customHeight="1">
      <c r="B14" s="9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266" t="s">
        <v>135</v>
      </c>
      <c r="Z14" s="267"/>
      <c r="AA14" s="267"/>
      <c r="AB14" s="267"/>
      <c r="AC14" s="268"/>
      <c r="AD14" s="296">
        <v>2011</v>
      </c>
      <c r="AE14" s="297"/>
      <c r="AF14" s="298"/>
      <c r="AG14" s="296">
        <v>1</v>
      </c>
      <c r="AH14" s="297"/>
      <c r="AI14" s="298"/>
      <c r="AJ14" s="296">
        <v>1</v>
      </c>
      <c r="AK14" s="297"/>
      <c r="AL14" s="298"/>
      <c r="AM14" s="10"/>
    </row>
    <row r="15" spans="2:39" s="8" customFormat="1" ht="10.5" customHeight="1">
      <c r="B15" s="9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269"/>
      <c r="Z15" s="270"/>
      <c r="AA15" s="270"/>
      <c r="AB15" s="270"/>
      <c r="AC15" s="271"/>
      <c r="AD15" s="299"/>
      <c r="AE15" s="300"/>
      <c r="AF15" s="301"/>
      <c r="AG15" s="299"/>
      <c r="AH15" s="300"/>
      <c r="AI15" s="301"/>
      <c r="AJ15" s="299"/>
      <c r="AK15" s="300"/>
      <c r="AL15" s="301"/>
      <c r="AM15" s="10"/>
    </row>
    <row r="16" spans="2:39" s="8" customFormat="1" ht="10.5" customHeight="1">
      <c r="B16" s="9"/>
      <c r="C16" s="59" t="s">
        <v>1</v>
      </c>
      <c r="D16" s="60"/>
      <c r="E16" s="60"/>
      <c r="F16" s="60"/>
      <c r="G16" s="60"/>
      <c r="H16" s="302" t="s">
        <v>138</v>
      </c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3"/>
      <c r="Y16" s="266" t="s">
        <v>2</v>
      </c>
      <c r="Z16" s="267"/>
      <c r="AA16" s="267"/>
      <c r="AB16" s="267"/>
      <c r="AC16" s="268"/>
      <c r="AD16" s="272"/>
      <c r="AE16" s="273"/>
      <c r="AF16" s="273"/>
      <c r="AG16" s="273"/>
      <c r="AH16" s="273"/>
      <c r="AI16" s="273"/>
      <c r="AJ16" s="273"/>
      <c r="AK16" s="273"/>
      <c r="AL16" s="274"/>
      <c r="AM16" s="10"/>
    </row>
    <row r="17" spans="1:39" s="8" customFormat="1" ht="10.5" customHeight="1">
      <c r="A17" s="8" t="s">
        <v>3</v>
      </c>
      <c r="B17" s="9"/>
      <c r="C17" s="61"/>
      <c r="D17" s="62"/>
      <c r="E17" s="62"/>
      <c r="F17" s="62"/>
      <c r="G17" s="62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5"/>
      <c r="Y17" s="269"/>
      <c r="Z17" s="270"/>
      <c r="AA17" s="270"/>
      <c r="AB17" s="270"/>
      <c r="AC17" s="271"/>
      <c r="AD17" s="275"/>
      <c r="AE17" s="276"/>
      <c r="AF17" s="276"/>
      <c r="AG17" s="276"/>
      <c r="AH17" s="276"/>
      <c r="AI17" s="276"/>
      <c r="AJ17" s="276"/>
      <c r="AK17" s="276"/>
      <c r="AL17" s="277"/>
      <c r="AM17" s="10"/>
    </row>
    <row r="18" spans="2:39" s="8" customFormat="1" ht="10.5" customHeight="1">
      <c r="B18" s="9"/>
      <c r="C18" s="59" t="s">
        <v>13</v>
      </c>
      <c r="D18" s="60"/>
      <c r="E18" s="60"/>
      <c r="F18" s="60"/>
      <c r="G18" s="60"/>
      <c r="H18" s="60"/>
      <c r="I18" s="60"/>
      <c r="J18" s="60"/>
      <c r="K18" s="60"/>
      <c r="L18" s="60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7"/>
      <c r="Y18" s="266" t="s">
        <v>14</v>
      </c>
      <c r="Z18" s="267"/>
      <c r="AA18" s="267"/>
      <c r="AB18" s="267"/>
      <c r="AC18" s="268"/>
      <c r="AD18" s="272"/>
      <c r="AE18" s="273"/>
      <c r="AF18" s="273"/>
      <c r="AG18" s="273"/>
      <c r="AH18" s="273"/>
      <c r="AI18" s="273"/>
      <c r="AJ18" s="273"/>
      <c r="AK18" s="273"/>
      <c r="AL18" s="274"/>
      <c r="AM18" s="10"/>
    </row>
    <row r="19" spans="1:39" s="8" customFormat="1" ht="10.5" customHeight="1">
      <c r="A19" s="8" t="s">
        <v>3</v>
      </c>
      <c r="B19" s="9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9"/>
      <c r="Y19" s="269"/>
      <c r="Z19" s="270"/>
      <c r="AA19" s="270"/>
      <c r="AB19" s="270"/>
      <c r="AC19" s="271"/>
      <c r="AD19" s="275"/>
      <c r="AE19" s="276"/>
      <c r="AF19" s="276"/>
      <c r="AG19" s="276"/>
      <c r="AH19" s="276"/>
      <c r="AI19" s="276"/>
      <c r="AJ19" s="276"/>
      <c r="AK19" s="276"/>
      <c r="AL19" s="277"/>
      <c r="AM19" s="10"/>
    </row>
    <row r="20" spans="2:39" s="8" customFormat="1" ht="10.5" customHeight="1">
      <c r="B20" s="9"/>
      <c r="C20" s="59" t="s">
        <v>4</v>
      </c>
      <c r="D20" s="60"/>
      <c r="E20" s="60"/>
      <c r="F20" s="60"/>
      <c r="G20" s="60"/>
      <c r="H20" s="67"/>
      <c r="I20" s="278" t="s">
        <v>139</v>
      </c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9"/>
      <c r="Y20" s="266" t="s">
        <v>5</v>
      </c>
      <c r="Z20" s="267"/>
      <c r="AA20" s="267"/>
      <c r="AB20" s="267"/>
      <c r="AC20" s="268"/>
      <c r="AD20" s="272"/>
      <c r="AE20" s="273"/>
      <c r="AF20" s="273"/>
      <c r="AG20" s="273"/>
      <c r="AH20" s="273"/>
      <c r="AI20" s="273"/>
      <c r="AJ20" s="273"/>
      <c r="AK20" s="273"/>
      <c r="AL20" s="274"/>
      <c r="AM20" s="10"/>
    </row>
    <row r="21" spans="2:39" ht="10.5" customHeight="1">
      <c r="B21" s="5"/>
      <c r="C21" s="61"/>
      <c r="D21" s="62"/>
      <c r="E21" s="62"/>
      <c r="F21" s="62"/>
      <c r="G21" s="62"/>
      <c r="H21" s="62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1"/>
      <c r="Y21" s="269"/>
      <c r="Z21" s="270"/>
      <c r="AA21" s="270"/>
      <c r="AB21" s="270"/>
      <c r="AC21" s="271"/>
      <c r="AD21" s="275"/>
      <c r="AE21" s="276"/>
      <c r="AF21" s="276"/>
      <c r="AG21" s="276"/>
      <c r="AH21" s="276"/>
      <c r="AI21" s="276"/>
      <c r="AJ21" s="276"/>
      <c r="AK21" s="276"/>
      <c r="AL21" s="277"/>
      <c r="AM21" s="7"/>
    </row>
    <row r="22" spans="2:39" ht="10.5" customHeight="1">
      <c r="B22" s="5"/>
      <c r="C22" s="59" t="s">
        <v>6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278" t="s">
        <v>140</v>
      </c>
      <c r="O22" s="278"/>
      <c r="P22" s="278"/>
      <c r="Q22" s="278"/>
      <c r="R22" s="278"/>
      <c r="S22" s="278"/>
      <c r="T22" s="278"/>
      <c r="U22" s="278"/>
      <c r="V22" s="278"/>
      <c r="W22" s="278"/>
      <c r="X22" s="279"/>
      <c r="Y22" s="286" t="s">
        <v>7</v>
      </c>
      <c r="Z22" s="287"/>
      <c r="AA22" s="287"/>
      <c r="AB22" s="287"/>
      <c r="AC22" s="288"/>
      <c r="AD22" s="272"/>
      <c r="AE22" s="273"/>
      <c r="AF22" s="273"/>
      <c r="AG22" s="273"/>
      <c r="AH22" s="273"/>
      <c r="AI22" s="273"/>
      <c r="AJ22" s="273"/>
      <c r="AK22" s="273"/>
      <c r="AL22" s="274"/>
      <c r="AM22" s="7"/>
    </row>
    <row r="23" spans="2:39" s="8" customFormat="1" ht="10.5" customHeight="1">
      <c r="B23" s="9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1"/>
      <c r="Y23" s="289"/>
      <c r="Z23" s="290"/>
      <c r="AA23" s="290"/>
      <c r="AB23" s="290"/>
      <c r="AC23" s="291"/>
      <c r="AD23" s="275"/>
      <c r="AE23" s="276"/>
      <c r="AF23" s="276"/>
      <c r="AG23" s="276"/>
      <c r="AH23" s="276"/>
      <c r="AI23" s="276"/>
      <c r="AJ23" s="276"/>
      <c r="AK23" s="276"/>
      <c r="AL23" s="277"/>
      <c r="AM23" s="10"/>
    </row>
    <row r="24" spans="2:39" s="8" customFormat="1" ht="10.5" customHeight="1">
      <c r="B24" s="9"/>
      <c r="C24" s="59" t="s">
        <v>8</v>
      </c>
      <c r="D24" s="60"/>
      <c r="E24" s="60"/>
      <c r="F24" s="60"/>
      <c r="G24" s="60"/>
      <c r="H24" s="60"/>
      <c r="I24" s="282" t="s">
        <v>141</v>
      </c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3"/>
      <c r="Y24" s="266" t="s">
        <v>9</v>
      </c>
      <c r="Z24" s="267"/>
      <c r="AA24" s="267"/>
      <c r="AB24" s="267"/>
      <c r="AC24" s="268"/>
      <c r="AD24" s="272"/>
      <c r="AE24" s="273"/>
      <c r="AF24" s="273"/>
      <c r="AG24" s="273"/>
      <c r="AH24" s="273"/>
      <c r="AI24" s="273"/>
      <c r="AJ24" s="273"/>
      <c r="AK24" s="273"/>
      <c r="AL24" s="274"/>
      <c r="AM24" s="10"/>
    </row>
    <row r="25" spans="2:39" s="8" customFormat="1" ht="18" customHeight="1">
      <c r="B25" s="9"/>
      <c r="C25" s="61"/>
      <c r="D25" s="62"/>
      <c r="E25" s="62"/>
      <c r="F25" s="62"/>
      <c r="G25" s="62"/>
      <c r="H25" s="62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5"/>
      <c r="Y25" s="269"/>
      <c r="Z25" s="270"/>
      <c r="AA25" s="270"/>
      <c r="AB25" s="270"/>
      <c r="AC25" s="271"/>
      <c r="AD25" s="275"/>
      <c r="AE25" s="276"/>
      <c r="AF25" s="276"/>
      <c r="AG25" s="276"/>
      <c r="AH25" s="276"/>
      <c r="AI25" s="276"/>
      <c r="AJ25" s="276"/>
      <c r="AK25" s="276"/>
      <c r="AL25" s="277"/>
      <c r="AM25" s="10"/>
    </row>
    <row r="26" spans="2:39" s="8" customFormat="1" ht="10.5" customHeight="1">
      <c r="B26" s="9"/>
      <c r="C26" s="63" t="s">
        <v>74</v>
      </c>
      <c r="D26" s="64"/>
      <c r="E26" s="64"/>
      <c r="F26" s="64"/>
      <c r="G26" s="64"/>
      <c r="H26" s="64"/>
      <c r="I26" s="64"/>
      <c r="J26" s="292" t="s">
        <v>142</v>
      </c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3"/>
      <c r="Y26" s="266" t="s">
        <v>11</v>
      </c>
      <c r="Z26" s="267"/>
      <c r="AA26" s="267"/>
      <c r="AB26" s="267"/>
      <c r="AC26" s="268"/>
      <c r="AD26" s="272"/>
      <c r="AE26" s="273"/>
      <c r="AF26" s="273"/>
      <c r="AG26" s="273"/>
      <c r="AH26" s="273"/>
      <c r="AI26" s="273"/>
      <c r="AJ26" s="273"/>
      <c r="AK26" s="273"/>
      <c r="AL26" s="274"/>
      <c r="AM26" s="10"/>
    </row>
    <row r="27" spans="1:39" s="8" customFormat="1" ht="10.5" customHeight="1">
      <c r="A27" s="8" t="s">
        <v>3</v>
      </c>
      <c r="B27" s="9"/>
      <c r="C27" s="65"/>
      <c r="D27" s="66"/>
      <c r="E27" s="66"/>
      <c r="F27" s="66"/>
      <c r="G27" s="66"/>
      <c r="H27" s="66"/>
      <c r="I27" s="66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5"/>
      <c r="Y27" s="269"/>
      <c r="Z27" s="270"/>
      <c r="AA27" s="270"/>
      <c r="AB27" s="270"/>
      <c r="AC27" s="271"/>
      <c r="AD27" s="275"/>
      <c r="AE27" s="276"/>
      <c r="AF27" s="276"/>
      <c r="AG27" s="276"/>
      <c r="AH27" s="276"/>
      <c r="AI27" s="276"/>
      <c r="AJ27" s="276"/>
      <c r="AK27" s="276"/>
      <c r="AL27" s="277"/>
      <c r="AM27" s="10"/>
    </row>
    <row r="28" spans="2:39" s="8" customFormat="1" ht="10.5" customHeight="1">
      <c r="B28" s="9"/>
      <c r="C28" s="63" t="s">
        <v>75</v>
      </c>
      <c r="D28" s="64"/>
      <c r="E28" s="64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8"/>
      <c r="Y28" s="266"/>
      <c r="Z28" s="267"/>
      <c r="AA28" s="267"/>
      <c r="AB28" s="267"/>
      <c r="AC28" s="268"/>
      <c r="AD28" s="272"/>
      <c r="AE28" s="273"/>
      <c r="AF28" s="273"/>
      <c r="AG28" s="273"/>
      <c r="AH28" s="273"/>
      <c r="AI28" s="273"/>
      <c r="AJ28" s="273"/>
      <c r="AK28" s="273"/>
      <c r="AL28" s="274"/>
      <c r="AM28" s="10"/>
    </row>
    <row r="29" spans="2:39" ht="10.5" customHeight="1">
      <c r="B29" s="5"/>
      <c r="C29" s="65"/>
      <c r="D29" s="66"/>
      <c r="E29" s="66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40"/>
      <c r="Y29" s="269"/>
      <c r="Z29" s="270"/>
      <c r="AA29" s="270"/>
      <c r="AB29" s="270"/>
      <c r="AC29" s="271"/>
      <c r="AD29" s="275"/>
      <c r="AE29" s="276"/>
      <c r="AF29" s="276"/>
      <c r="AG29" s="276"/>
      <c r="AH29" s="276"/>
      <c r="AI29" s="276"/>
      <c r="AJ29" s="276"/>
      <c r="AK29" s="276"/>
      <c r="AL29" s="277"/>
      <c r="AM29" s="7"/>
    </row>
    <row r="30" spans="2:39" ht="10.5" customHeight="1">
      <c r="B30" s="5"/>
      <c r="C30" s="30"/>
      <c r="D30" s="30"/>
      <c r="E30" s="30"/>
      <c r="F30" s="30"/>
      <c r="G30" s="30"/>
      <c r="H30" s="30"/>
      <c r="I30" s="30"/>
      <c r="J30" s="30"/>
      <c r="K30" s="30"/>
      <c r="L30" s="31"/>
      <c r="M30" s="31"/>
      <c r="N30" s="31"/>
      <c r="O30" s="31"/>
      <c r="P30" s="31"/>
      <c r="Q30" s="30"/>
      <c r="R30" s="30"/>
      <c r="S30" s="30"/>
      <c r="T30" s="30"/>
      <c r="U30" s="31"/>
      <c r="V30" s="31"/>
      <c r="W30" s="31"/>
      <c r="X30" s="31"/>
      <c r="Y30" s="30"/>
      <c r="Z30" s="30"/>
      <c r="AA30" s="50"/>
      <c r="AB30" s="5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</row>
    <row r="31" spans="2:39" ht="10.5" customHeight="1">
      <c r="B31" s="5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2"/>
      <c r="AB31" s="52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"/>
    </row>
    <row r="32" spans="2:39" s="18" customFormat="1" ht="12" customHeight="1">
      <c r="B32" s="19"/>
      <c r="C32" s="245" t="s">
        <v>66</v>
      </c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51" t="s">
        <v>76</v>
      </c>
      <c r="AB32" s="252"/>
      <c r="AC32" s="257" t="s">
        <v>19</v>
      </c>
      <c r="AD32" s="257"/>
      <c r="AE32" s="257"/>
      <c r="AF32" s="257"/>
      <c r="AG32" s="257"/>
      <c r="AH32" s="260" t="s">
        <v>20</v>
      </c>
      <c r="AI32" s="257"/>
      <c r="AJ32" s="257"/>
      <c r="AK32" s="257"/>
      <c r="AL32" s="261"/>
      <c r="AM32" s="20"/>
    </row>
    <row r="33" spans="2:39" s="18" customFormat="1" ht="12" customHeight="1">
      <c r="B33" s="19"/>
      <c r="C33" s="247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53"/>
      <c r="AB33" s="254"/>
      <c r="AC33" s="258"/>
      <c r="AD33" s="258"/>
      <c r="AE33" s="258"/>
      <c r="AF33" s="258"/>
      <c r="AG33" s="258"/>
      <c r="AH33" s="262"/>
      <c r="AI33" s="258"/>
      <c r="AJ33" s="258"/>
      <c r="AK33" s="258"/>
      <c r="AL33" s="263"/>
      <c r="AM33" s="20"/>
    </row>
    <row r="34" spans="1:39" s="18" customFormat="1" ht="12" customHeight="1">
      <c r="A34" s="18" t="s">
        <v>3</v>
      </c>
      <c r="B34" s="19"/>
      <c r="C34" s="247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53"/>
      <c r="AB34" s="254"/>
      <c r="AC34" s="258"/>
      <c r="AD34" s="258"/>
      <c r="AE34" s="258"/>
      <c r="AF34" s="258"/>
      <c r="AG34" s="258"/>
      <c r="AH34" s="262"/>
      <c r="AI34" s="258"/>
      <c r="AJ34" s="258"/>
      <c r="AK34" s="258"/>
      <c r="AL34" s="263"/>
      <c r="AM34" s="20"/>
    </row>
    <row r="35" spans="2:39" s="18" customFormat="1" ht="12" customHeight="1">
      <c r="B35" s="19"/>
      <c r="C35" s="249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5"/>
      <c r="AB35" s="256"/>
      <c r="AC35" s="259"/>
      <c r="AD35" s="259"/>
      <c r="AE35" s="259"/>
      <c r="AF35" s="259"/>
      <c r="AG35" s="259"/>
      <c r="AH35" s="264"/>
      <c r="AI35" s="259"/>
      <c r="AJ35" s="259"/>
      <c r="AK35" s="259"/>
      <c r="AL35" s="265"/>
      <c r="AM35" s="20"/>
    </row>
    <row r="36" spans="2:39" s="21" customFormat="1" ht="9.75" customHeight="1">
      <c r="B36" s="22"/>
      <c r="C36" s="230">
        <v>1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2">
        <v>2</v>
      </c>
      <c r="AB36" s="233"/>
      <c r="AC36" s="234">
        <v>3</v>
      </c>
      <c r="AD36" s="235"/>
      <c r="AE36" s="235"/>
      <c r="AF36" s="235"/>
      <c r="AG36" s="236"/>
      <c r="AH36" s="234">
        <v>4</v>
      </c>
      <c r="AI36" s="235"/>
      <c r="AJ36" s="235"/>
      <c r="AK36" s="235"/>
      <c r="AL36" s="236"/>
      <c r="AM36" s="23"/>
    </row>
    <row r="37" spans="2:39" s="8" customFormat="1" ht="10.5" customHeight="1">
      <c r="B37" s="9"/>
      <c r="C37" s="241" t="s">
        <v>21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3"/>
      <c r="AB37" s="244"/>
      <c r="AC37" s="227"/>
      <c r="AD37" s="228"/>
      <c r="AE37" s="228"/>
      <c r="AF37" s="228"/>
      <c r="AG37" s="229"/>
      <c r="AH37" s="227"/>
      <c r="AI37" s="228"/>
      <c r="AJ37" s="228"/>
      <c r="AK37" s="228"/>
      <c r="AL37" s="229"/>
      <c r="AM37" s="10"/>
    </row>
    <row r="38" spans="2:39" s="8" customFormat="1" ht="15" customHeight="1">
      <c r="B38" s="9"/>
      <c r="C38" s="124" t="s">
        <v>22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16" t="s">
        <v>23</v>
      </c>
      <c r="AB38" s="117"/>
      <c r="AC38" s="224">
        <v>6000</v>
      </c>
      <c r="AD38" s="225"/>
      <c r="AE38" s="225"/>
      <c r="AF38" s="225"/>
      <c r="AG38" s="226"/>
      <c r="AH38" s="224">
        <v>50000</v>
      </c>
      <c r="AI38" s="225"/>
      <c r="AJ38" s="225"/>
      <c r="AK38" s="225"/>
      <c r="AL38" s="226"/>
      <c r="AM38" s="10"/>
    </row>
    <row r="39" spans="2:39" s="8" customFormat="1" ht="10.5" customHeight="1">
      <c r="B39" s="9"/>
      <c r="C39" s="109" t="s">
        <v>80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1" t="s">
        <v>59</v>
      </c>
      <c r="AB39" s="112"/>
      <c r="AC39" s="205">
        <v>800</v>
      </c>
      <c r="AD39" s="206"/>
      <c r="AE39" s="206"/>
      <c r="AF39" s="206"/>
      <c r="AG39" s="207"/>
      <c r="AH39" s="205">
        <v>820</v>
      </c>
      <c r="AI39" s="206"/>
      <c r="AJ39" s="206"/>
      <c r="AK39" s="206"/>
      <c r="AL39" s="207"/>
      <c r="AM39" s="10"/>
    </row>
    <row r="40" spans="2:39" s="8" customFormat="1" ht="10.5" customHeight="1">
      <c r="B40" s="9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16"/>
      <c r="AB40" s="117"/>
      <c r="AC40" s="224"/>
      <c r="AD40" s="225"/>
      <c r="AE40" s="225"/>
      <c r="AF40" s="225"/>
      <c r="AG40" s="226"/>
      <c r="AH40" s="224"/>
      <c r="AI40" s="225"/>
      <c r="AJ40" s="225"/>
      <c r="AK40" s="225"/>
      <c r="AL40" s="226"/>
      <c r="AM40" s="10"/>
    </row>
    <row r="41" spans="2:39" s="8" customFormat="1" ht="10.5" customHeight="1">
      <c r="B41" s="9"/>
      <c r="C41" s="109" t="s">
        <v>91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1" t="s">
        <v>24</v>
      </c>
      <c r="AB41" s="112"/>
      <c r="AC41" s="214">
        <f>AC38-AC39</f>
        <v>5200</v>
      </c>
      <c r="AD41" s="215"/>
      <c r="AE41" s="215"/>
      <c r="AF41" s="215"/>
      <c r="AG41" s="216"/>
      <c r="AH41" s="214">
        <f>AH38-AH39</f>
        <v>49180</v>
      </c>
      <c r="AI41" s="215"/>
      <c r="AJ41" s="215"/>
      <c r="AK41" s="215"/>
      <c r="AL41" s="216"/>
      <c r="AM41" s="10"/>
    </row>
    <row r="42" spans="2:39" s="8" customFormat="1" ht="10.5" customHeight="1">
      <c r="B42" s="9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217"/>
      <c r="AB42" s="156"/>
      <c r="AC42" s="218"/>
      <c r="AD42" s="219"/>
      <c r="AE42" s="219"/>
      <c r="AF42" s="219"/>
      <c r="AG42" s="220"/>
      <c r="AH42" s="218"/>
      <c r="AI42" s="219"/>
      <c r="AJ42" s="219"/>
      <c r="AK42" s="219"/>
      <c r="AL42" s="220"/>
      <c r="AM42" s="10"/>
    </row>
    <row r="43" spans="2:39" s="8" customFormat="1" ht="10.5" customHeight="1">
      <c r="B43" s="9"/>
      <c r="C43" s="152" t="s">
        <v>81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11" t="s">
        <v>60</v>
      </c>
      <c r="AB43" s="112"/>
      <c r="AC43" s="205"/>
      <c r="AD43" s="206"/>
      <c r="AE43" s="206"/>
      <c r="AF43" s="206"/>
      <c r="AG43" s="207"/>
      <c r="AH43" s="205"/>
      <c r="AI43" s="206"/>
      <c r="AJ43" s="206"/>
      <c r="AK43" s="206"/>
      <c r="AL43" s="207"/>
      <c r="AM43" s="10"/>
    </row>
    <row r="44" spans="2:39" s="8" customFormat="1" ht="10.5" customHeight="1">
      <c r="B44" s="9"/>
      <c r="C44" s="157" t="s">
        <v>92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217"/>
      <c r="AB44" s="156"/>
      <c r="AC44" s="221"/>
      <c r="AD44" s="222"/>
      <c r="AE44" s="222"/>
      <c r="AF44" s="222"/>
      <c r="AG44" s="223"/>
      <c r="AH44" s="221"/>
      <c r="AI44" s="222"/>
      <c r="AJ44" s="222"/>
      <c r="AK44" s="222"/>
      <c r="AL44" s="223"/>
      <c r="AM44" s="10"/>
    </row>
    <row r="45" spans="2:39" s="8" customFormat="1" ht="10.5" customHeight="1">
      <c r="B45" s="9"/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16"/>
      <c r="AB45" s="117"/>
      <c r="AC45" s="224"/>
      <c r="AD45" s="225"/>
      <c r="AE45" s="225"/>
      <c r="AF45" s="225"/>
      <c r="AG45" s="226"/>
      <c r="AH45" s="224"/>
      <c r="AI45" s="225"/>
      <c r="AJ45" s="225"/>
      <c r="AK45" s="225"/>
      <c r="AL45" s="226"/>
      <c r="AM45" s="10"/>
    </row>
    <row r="46" spans="2:39" s="8" customFormat="1" ht="15" customHeight="1">
      <c r="B46" s="9"/>
      <c r="C46" s="109" t="s">
        <v>26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26" t="s">
        <v>25</v>
      </c>
      <c r="AB46" s="127"/>
      <c r="AC46" s="205">
        <v>4000</v>
      </c>
      <c r="AD46" s="206"/>
      <c r="AE46" s="206"/>
      <c r="AF46" s="206"/>
      <c r="AG46" s="207"/>
      <c r="AH46" s="205">
        <v>4200</v>
      </c>
      <c r="AI46" s="206"/>
      <c r="AJ46" s="206"/>
      <c r="AK46" s="206"/>
      <c r="AL46" s="207"/>
      <c r="AM46" s="10"/>
    </row>
    <row r="47" spans="2:39" s="8" customFormat="1" ht="15" customHeight="1">
      <c r="B47" s="9"/>
      <c r="C47" s="109" t="s">
        <v>93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26" t="s">
        <v>27</v>
      </c>
      <c r="AB47" s="127"/>
      <c r="AC47" s="214">
        <f>AC41-AC43-AC46</f>
        <v>1200</v>
      </c>
      <c r="AD47" s="215"/>
      <c r="AE47" s="215"/>
      <c r="AF47" s="215"/>
      <c r="AG47" s="216"/>
      <c r="AH47" s="214">
        <f>AH41-AH43-AH46</f>
        <v>44980</v>
      </c>
      <c r="AI47" s="215"/>
      <c r="AJ47" s="215"/>
      <c r="AK47" s="215"/>
      <c r="AL47" s="216"/>
      <c r="AM47" s="10"/>
    </row>
    <row r="48" spans="2:39" s="8" customFormat="1" ht="15" customHeight="1">
      <c r="B48" s="9"/>
      <c r="C48" s="109" t="s">
        <v>28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26" t="s">
        <v>29</v>
      </c>
      <c r="AB48" s="127"/>
      <c r="AC48" s="205"/>
      <c r="AD48" s="206"/>
      <c r="AE48" s="206"/>
      <c r="AF48" s="206"/>
      <c r="AG48" s="207"/>
      <c r="AH48" s="205"/>
      <c r="AI48" s="206"/>
      <c r="AJ48" s="206"/>
      <c r="AK48" s="206"/>
      <c r="AL48" s="207"/>
      <c r="AM48" s="10"/>
    </row>
    <row r="49" spans="2:39" s="8" customFormat="1" ht="15" customHeight="1">
      <c r="B49" s="9"/>
      <c r="C49" s="109" t="s">
        <v>30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26" t="s">
        <v>31</v>
      </c>
      <c r="AB49" s="127"/>
      <c r="AC49" s="205"/>
      <c r="AD49" s="206"/>
      <c r="AE49" s="206"/>
      <c r="AF49" s="206"/>
      <c r="AG49" s="207"/>
      <c r="AH49" s="205"/>
      <c r="AI49" s="206"/>
      <c r="AJ49" s="206"/>
      <c r="AK49" s="206"/>
      <c r="AL49" s="207"/>
      <c r="AM49" s="10"/>
    </row>
    <row r="50" spans="2:39" s="8" customFormat="1" ht="10.5" customHeight="1">
      <c r="B50" s="9"/>
      <c r="C50" s="109" t="s">
        <v>94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26" t="s">
        <v>32</v>
      </c>
      <c r="AB50" s="127"/>
      <c r="AC50" s="208">
        <f>AC41-AC46-AC48-AC49</f>
        <v>1200</v>
      </c>
      <c r="AD50" s="209"/>
      <c r="AE50" s="209"/>
      <c r="AF50" s="209"/>
      <c r="AG50" s="210"/>
      <c r="AH50" s="208">
        <f>AH41-AH46-AH48-AH49</f>
        <v>44980</v>
      </c>
      <c r="AI50" s="209"/>
      <c r="AJ50" s="209"/>
      <c r="AK50" s="209"/>
      <c r="AL50" s="210"/>
      <c r="AM50" s="10"/>
    </row>
    <row r="51" spans="2:39" s="8" customFormat="1" ht="10.5" customHeight="1">
      <c r="B51" s="9"/>
      <c r="C51" s="12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6"/>
      <c r="AB51" s="127"/>
      <c r="AC51" s="211"/>
      <c r="AD51" s="212"/>
      <c r="AE51" s="212"/>
      <c r="AF51" s="212"/>
      <c r="AG51" s="213"/>
      <c r="AH51" s="211"/>
      <c r="AI51" s="212"/>
      <c r="AJ51" s="212"/>
      <c r="AK51" s="212"/>
      <c r="AL51" s="213"/>
      <c r="AM51" s="10"/>
    </row>
    <row r="52" spans="2:39" s="21" customFormat="1" ht="10.5" customHeight="1">
      <c r="B52" s="22"/>
      <c r="C52" s="121" t="s">
        <v>33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3"/>
      <c r="AM52" s="23"/>
    </row>
    <row r="53" spans="2:39" s="21" customFormat="1" ht="15" customHeight="1">
      <c r="B53" s="22"/>
      <c r="C53" s="124" t="s">
        <v>34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16" t="s">
        <v>35</v>
      </c>
      <c r="AB53" s="117"/>
      <c r="AC53" s="118">
        <v>500</v>
      </c>
      <c r="AD53" s="119"/>
      <c r="AE53" s="119"/>
      <c r="AF53" s="119"/>
      <c r="AG53" s="120"/>
      <c r="AH53" s="118">
        <v>100</v>
      </c>
      <c r="AI53" s="119"/>
      <c r="AJ53" s="119"/>
      <c r="AK53" s="119"/>
      <c r="AL53" s="120"/>
      <c r="AM53" s="23"/>
    </row>
    <row r="54" spans="2:39" s="8" customFormat="1" ht="15" customHeight="1">
      <c r="B54" s="9"/>
      <c r="C54" s="109" t="s">
        <v>36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1" t="s">
        <v>64</v>
      </c>
      <c r="AB54" s="112"/>
      <c r="AC54" s="113">
        <v>50</v>
      </c>
      <c r="AD54" s="114"/>
      <c r="AE54" s="114"/>
      <c r="AF54" s="114"/>
      <c r="AG54" s="115"/>
      <c r="AH54" s="113">
        <v>10</v>
      </c>
      <c r="AI54" s="114"/>
      <c r="AJ54" s="114"/>
      <c r="AK54" s="114"/>
      <c r="AL54" s="115"/>
      <c r="AM54" s="10"/>
    </row>
    <row r="55" spans="2:39" s="8" customFormat="1" ht="15" customHeight="1">
      <c r="B55" s="9"/>
      <c r="C55" s="109" t="s">
        <v>95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 t="s">
        <v>37</v>
      </c>
      <c r="AB55" s="112"/>
      <c r="AC55" s="166">
        <f>AC53-AC54</f>
        <v>450</v>
      </c>
      <c r="AD55" s="167"/>
      <c r="AE55" s="167"/>
      <c r="AF55" s="167"/>
      <c r="AG55" s="168"/>
      <c r="AH55" s="166">
        <f>AH53-AH54</f>
        <v>90</v>
      </c>
      <c r="AI55" s="167"/>
      <c r="AJ55" s="167"/>
      <c r="AK55" s="167"/>
      <c r="AL55" s="168"/>
      <c r="AM55" s="10"/>
    </row>
    <row r="56" spans="2:39" s="8" customFormat="1" ht="15" customHeight="1">
      <c r="B56" s="9"/>
      <c r="C56" s="124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16"/>
      <c r="AB56" s="117"/>
      <c r="AC56" s="190"/>
      <c r="AD56" s="191"/>
      <c r="AE56" s="191"/>
      <c r="AF56" s="191"/>
      <c r="AG56" s="192"/>
      <c r="AH56" s="190"/>
      <c r="AI56" s="191"/>
      <c r="AJ56" s="191"/>
      <c r="AK56" s="191"/>
      <c r="AL56" s="192"/>
      <c r="AM56" s="10"/>
    </row>
    <row r="57" spans="2:39" s="8" customFormat="1" ht="10.5" customHeight="1">
      <c r="B57" s="9"/>
      <c r="C57" s="53"/>
      <c r="D57" s="110" t="s">
        <v>39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1" t="s">
        <v>61</v>
      </c>
      <c r="AB57" s="112"/>
      <c r="AC57" s="113"/>
      <c r="AD57" s="114"/>
      <c r="AE57" s="114"/>
      <c r="AF57" s="114"/>
      <c r="AG57" s="115"/>
      <c r="AH57" s="113"/>
      <c r="AI57" s="114"/>
      <c r="AJ57" s="114"/>
      <c r="AK57" s="114"/>
      <c r="AL57" s="115"/>
      <c r="AM57" s="10"/>
    </row>
    <row r="58" spans="2:39" s="8" customFormat="1" ht="10.5" customHeight="1">
      <c r="B58" s="9"/>
      <c r="C58" s="53"/>
      <c r="D58" s="158" t="s">
        <v>96</v>
      </c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16"/>
      <c r="AB58" s="117"/>
      <c r="AC58" s="118"/>
      <c r="AD58" s="119"/>
      <c r="AE58" s="119"/>
      <c r="AF58" s="119"/>
      <c r="AG58" s="120"/>
      <c r="AH58" s="118"/>
      <c r="AI58" s="119"/>
      <c r="AJ58" s="119"/>
      <c r="AK58" s="119"/>
      <c r="AL58" s="120"/>
      <c r="AM58" s="10"/>
    </row>
    <row r="59" spans="2:39" s="8" customFormat="1" ht="15" customHeight="1">
      <c r="B59" s="9"/>
      <c r="C59" s="55"/>
      <c r="D59" s="128" t="s">
        <v>97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6" t="s">
        <v>62</v>
      </c>
      <c r="AB59" s="127"/>
      <c r="AC59" s="106"/>
      <c r="AD59" s="107"/>
      <c r="AE59" s="107"/>
      <c r="AF59" s="107"/>
      <c r="AG59" s="108"/>
      <c r="AH59" s="106"/>
      <c r="AI59" s="107"/>
      <c r="AJ59" s="107"/>
      <c r="AK59" s="107"/>
      <c r="AL59" s="108"/>
      <c r="AM59" s="10"/>
    </row>
    <row r="60" spans="2:39" s="8" customFormat="1" ht="15" customHeight="1">
      <c r="B60" s="9"/>
      <c r="C60" s="55"/>
      <c r="D60" s="128" t="s">
        <v>98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6" t="s">
        <v>63</v>
      </c>
      <c r="AB60" s="127"/>
      <c r="AC60" s="106"/>
      <c r="AD60" s="107"/>
      <c r="AE60" s="107"/>
      <c r="AF60" s="107"/>
      <c r="AG60" s="108"/>
      <c r="AH60" s="106"/>
      <c r="AI60" s="107"/>
      <c r="AJ60" s="107"/>
      <c r="AK60" s="107"/>
      <c r="AL60" s="108"/>
      <c r="AM60" s="10"/>
    </row>
    <row r="61" spans="2:39" s="8" customFormat="1" ht="15" customHeight="1">
      <c r="B61" s="9"/>
      <c r="C61" s="55"/>
      <c r="D61" s="128" t="s">
        <v>42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6" t="s">
        <v>99</v>
      </c>
      <c r="AB61" s="127"/>
      <c r="AC61" s="106"/>
      <c r="AD61" s="107"/>
      <c r="AE61" s="107"/>
      <c r="AF61" s="107"/>
      <c r="AG61" s="108"/>
      <c r="AH61" s="106"/>
      <c r="AI61" s="107"/>
      <c r="AJ61" s="107"/>
      <c r="AK61" s="107"/>
      <c r="AL61" s="108"/>
      <c r="AM61" s="10"/>
    </row>
    <row r="62" spans="2:39" s="8" customFormat="1" ht="15" customHeight="1">
      <c r="B62" s="9"/>
      <c r="C62" s="124" t="s">
        <v>43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16" t="s">
        <v>38</v>
      </c>
      <c r="AB62" s="117"/>
      <c r="AC62" s="190">
        <f>SUM(AC64:AG66)</f>
        <v>20</v>
      </c>
      <c r="AD62" s="191"/>
      <c r="AE62" s="191"/>
      <c r="AF62" s="191"/>
      <c r="AG62" s="192"/>
      <c r="AH62" s="202">
        <f>SUM(AH64:AL66)</f>
        <v>1</v>
      </c>
      <c r="AI62" s="203"/>
      <c r="AJ62" s="203"/>
      <c r="AK62" s="203"/>
      <c r="AL62" s="204"/>
      <c r="AM62" s="10"/>
    </row>
    <row r="63" spans="2:39" s="8" customFormat="1" ht="10.5" customHeight="1">
      <c r="B63" s="9"/>
      <c r="C63" s="53"/>
      <c r="D63" s="110" t="s">
        <v>39</v>
      </c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1" t="s">
        <v>40</v>
      </c>
      <c r="AB63" s="112"/>
      <c r="AC63" s="113"/>
      <c r="AD63" s="114"/>
      <c r="AE63" s="114"/>
      <c r="AF63" s="114"/>
      <c r="AG63" s="115"/>
      <c r="AH63" s="113"/>
      <c r="AI63" s="114"/>
      <c r="AJ63" s="114"/>
      <c r="AK63" s="114"/>
      <c r="AL63" s="115"/>
      <c r="AM63" s="10"/>
    </row>
    <row r="64" spans="2:39" s="8" customFormat="1" ht="10.5" customHeight="1">
      <c r="B64" s="9"/>
      <c r="C64" s="53"/>
      <c r="D64" s="158" t="s">
        <v>100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16"/>
      <c r="AB64" s="117"/>
      <c r="AC64" s="118"/>
      <c r="AD64" s="119"/>
      <c r="AE64" s="119"/>
      <c r="AF64" s="119"/>
      <c r="AG64" s="120"/>
      <c r="AH64" s="118"/>
      <c r="AI64" s="119"/>
      <c r="AJ64" s="119"/>
      <c r="AK64" s="119"/>
      <c r="AL64" s="120"/>
      <c r="AM64" s="10"/>
    </row>
    <row r="65" spans="2:39" s="8" customFormat="1" ht="15" customHeight="1">
      <c r="B65" s="9"/>
      <c r="C65" s="55"/>
      <c r="D65" s="128" t="s">
        <v>101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6" t="s">
        <v>41</v>
      </c>
      <c r="AB65" s="127"/>
      <c r="AC65" s="106"/>
      <c r="AD65" s="107"/>
      <c r="AE65" s="107"/>
      <c r="AF65" s="107"/>
      <c r="AG65" s="108"/>
      <c r="AH65" s="106"/>
      <c r="AI65" s="107"/>
      <c r="AJ65" s="107"/>
      <c r="AK65" s="107"/>
      <c r="AL65" s="108"/>
      <c r="AM65" s="10"/>
    </row>
    <row r="66" spans="2:39" s="8" customFormat="1" ht="15" customHeight="1">
      <c r="B66" s="9"/>
      <c r="C66" s="55"/>
      <c r="D66" s="128" t="s">
        <v>44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6" t="s">
        <v>89</v>
      </c>
      <c r="AB66" s="127"/>
      <c r="AC66" s="106">
        <v>20</v>
      </c>
      <c r="AD66" s="107"/>
      <c r="AE66" s="107"/>
      <c r="AF66" s="107"/>
      <c r="AG66" s="108"/>
      <c r="AH66" s="106">
        <v>1</v>
      </c>
      <c r="AI66" s="107"/>
      <c r="AJ66" s="107"/>
      <c r="AK66" s="107"/>
      <c r="AL66" s="108"/>
      <c r="AM66" s="10"/>
    </row>
    <row r="67" spans="2:39" s="8" customFormat="1" ht="15" customHeight="1">
      <c r="B67" s="9"/>
      <c r="C67" s="179" t="s">
        <v>102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6" t="s">
        <v>45</v>
      </c>
      <c r="AB67" s="127"/>
      <c r="AC67" s="199">
        <f>AC55-AC62</f>
        <v>430</v>
      </c>
      <c r="AD67" s="200"/>
      <c r="AE67" s="200"/>
      <c r="AF67" s="200"/>
      <c r="AG67" s="201"/>
      <c r="AH67" s="193">
        <f>AH55-AH62</f>
        <v>89</v>
      </c>
      <c r="AI67" s="194"/>
      <c r="AJ67" s="194"/>
      <c r="AK67" s="194"/>
      <c r="AL67" s="195"/>
      <c r="AM67" s="10"/>
    </row>
    <row r="68" spans="2:39" s="21" customFormat="1" ht="12" customHeight="1">
      <c r="B68" s="22"/>
      <c r="C68" s="121" t="s">
        <v>47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3"/>
      <c r="AM68" s="23"/>
    </row>
    <row r="69" spans="2:39" s="8" customFormat="1" ht="15" customHeight="1">
      <c r="B69" s="9"/>
      <c r="C69" s="109" t="s">
        <v>48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1" t="s">
        <v>46</v>
      </c>
      <c r="AB69" s="112"/>
      <c r="AC69" s="113">
        <v>10</v>
      </c>
      <c r="AD69" s="114"/>
      <c r="AE69" s="114"/>
      <c r="AF69" s="114"/>
      <c r="AG69" s="115"/>
      <c r="AH69" s="113">
        <v>11</v>
      </c>
      <c r="AI69" s="114"/>
      <c r="AJ69" s="114"/>
      <c r="AK69" s="114"/>
      <c r="AL69" s="115"/>
      <c r="AM69" s="10"/>
    </row>
    <row r="70" spans="2:39" s="8" customFormat="1" ht="15" customHeight="1">
      <c r="B70" s="9"/>
      <c r="C70" s="109" t="s">
        <v>83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1" t="s">
        <v>82</v>
      </c>
      <c r="AB70" s="112"/>
      <c r="AC70" s="113"/>
      <c r="AD70" s="114"/>
      <c r="AE70" s="114"/>
      <c r="AF70" s="114"/>
      <c r="AG70" s="115"/>
      <c r="AH70" s="113"/>
      <c r="AI70" s="114"/>
      <c r="AJ70" s="114"/>
      <c r="AK70" s="114"/>
      <c r="AL70" s="115"/>
      <c r="AM70" s="10"/>
    </row>
    <row r="71" spans="2:39" s="8" customFormat="1" ht="12" customHeight="1">
      <c r="B71" s="9"/>
      <c r="C71" s="109" t="s">
        <v>103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1" t="s">
        <v>49</v>
      </c>
      <c r="AB71" s="112"/>
      <c r="AC71" s="166">
        <f>AC69-AC70</f>
        <v>10</v>
      </c>
      <c r="AD71" s="167"/>
      <c r="AE71" s="167"/>
      <c r="AF71" s="167"/>
      <c r="AG71" s="168"/>
      <c r="AH71" s="166">
        <f>AH69-AH70</f>
        <v>11</v>
      </c>
      <c r="AI71" s="167"/>
      <c r="AJ71" s="167"/>
      <c r="AK71" s="167"/>
      <c r="AL71" s="168"/>
      <c r="AM71" s="10"/>
    </row>
    <row r="72" spans="2:39" s="8" customFormat="1" ht="12" customHeight="1">
      <c r="B72" s="9"/>
      <c r="C72" s="124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16"/>
      <c r="AB72" s="117"/>
      <c r="AC72" s="190"/>
      <c r="AD72" s="191"/>
      <c r="AE72" s="191"/>
      <c r="AF72" s="191"/>
      <c r="AG72" s="192"/>
      <c r="AH72" s="190"/>
      <c r="AI72" s="191"/>
      <c r="AJ72" s="191"/>
      <c r="AK72" s="191"/>
      <c r="AL72" s="192"/>
      <c r="AM72" s="10"/>
    </row>
    <row r="73" spans="2:39" s="8" customFormat="1" ht="15" customHeight="1">
      <c r="B73" s="9"/>
      <c r="C73" s="109" t="s">
        <v>52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1" t="s">
        <v>50</v>
      </c>
      <c r="AB73" s="112"/>
      <c r="AC73" s="113">
        <v>7</v>
      </c>
      <c r="AD73" s="114"/>
      <c r="AE73" s="114"/>
      <c r="AF73" s="114"/>
      <c r="AG73" s="115"/>
      <c r="AH73" s="113">
        <v>8</v>
      </c>
      <c r="AI73" s="114"/>
      <c r="AJ73" s="114"/>
      <c r="AK73" s="114"/>
      <c r="AL73" s="115"/>
      <c r="AM73" s="10"/>
    </row>
    <row r="74" spans="2:39" s="8" customFormat="1" ht="15" customHeight="1">
      <c r="B74" s="9"/>
      <c r="C74" s="109" t="s">
        <v>84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1" t="s">
        <v>51</v>
      </c>
      <c r="AB74" s="112"/>
      <c r="AC74" s="166">
        <f>AC71-AC73</f>
        <v>3</v>
      </c>
      <c r="AD74" s="167"/>
      <c r="AE74" s="167"/>
      <c r="AF74" s="167"/>
      <c r="AG74" s="168"/>
      <c r="AH74" s="166">
        <f>AH71-AH73</f>
        <v>3</v>
      </c>
      <c r="AI74" s="167"/>
      <c r="AJ74" s="167"/>
      <c r="AK74" s="167"/>
      <c r="AL74" s="168"/>
      <c r="AM74" s="10"/>
    </row>
    <row r="75" spans="2:39" s="8" customFormat="1" ht="15" customHeight="1">
      <c r="B75" s="9"/>
      <c r="C75" s="109" t="s">
        <v>104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1" t="s">
        <v>53</v>
      </c>
      <c r="AB75" s="112"/>
      <c r="AC75" s="169">
        <f>AC50+AC67+AC74</f>
        <v>1633</v>
      </c>
      <c r="AD75" s="170"/>
      <c r="AE75" s="170"/>
      <c r="AF75" s="170"/>
      <c r="AG75" s="171"/>
      <c r="AH75" s="169">
        <f>AH50+AH67+AH74</f>
        <v>45072</v>
      </c>
      <c r="AI75" s="170"/>
      <c r="AJ75" s="170"/>
      <c r="AK75" s="170"/>
      <c r="AL75" s="171"/>
      <c r="AM75" s="10"/>
    </row>
    <row r="76" spans="2:39" s="8" customFormat="1" ht="15" customHeight="1">
      <c r="B76" s="9"/>
      <c r="C76" s="109" t="s">
        <v>105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1" t="s">
        <v>54</v>
      </c>
      <c r="AB76" s="112"/>
      <c r="AC76" s="113"/>
      <c r="AD76" s="114"/>
      <c r="AE76" s="114"/>
      <c r="AF76" s="114"/>
      <c r="AG76" s="115"/>
      <c r="AH76" s="113"/>
      <c r="AI76" s="114"/>
      <c r="AJ76" s="114"/>
      <c r="AK76" s="114"/>
      <c r="AL76" s="115"/>
      <c r="AM76" s="10"/>
    </row>
    <row r="77" spans="2:39" s="8" customFormat="1" ht="15" customHeight="1">
      <c r="B77" s="9"/>
      <c r="C77" s="109" t="s">
        <v>106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1" t="s">
        <v>55</v>
      </c>
      <c r="AB77" s="112"/>
      <c r="AC77" s="113"/>
      <c r="AD77" s="114"/>
      <c r="AE77" s="114"/>
      <c r="AF77" s="114"/>
      <c r="AG77" s="115"/>
      <c r="AH77" s="113"/>
      <c r="AI77" s="114"/>
      <c r="AJ77" s="114"/>
      <c r="AK77" s="114"/>
      <c r="AL77" s="115"/>
      <c r="AM77" s="10"/>
    </row>
    <row r="78" spans="2:39" s="8" customFormat="1" ht="15" customHeight="1">
      <c r="B78" s="9"/>
      <c r="C78" s="109" t="s">
        <v>107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1" t="s">
        <v>56</v>
      </c>
      <c r="AB78" s="112"/>
      <c r="AC78" s="166">
        <f>AC75+AC76-AC77</f>
        <v>1633</v>
      </c>
      <c r="AD78" s="167"/>
      <c r="AE78" s="167"/>
      <c r="AF78" s="167"/>
      <c r="AG78" s="168"/>
      <c r="AH78" s="166">
        <f>AH75+AH76-AH77</f>
        <v>45072</v>
      </c>
      <c r="AI78" s="167"/>
      <c r="AJ78" s="167"/>
      <c r="AK78" s="167"/>
      <c r="AL78" s="168"/>
      <c r="AM78" s="10"/>
    </row>
    <row r="79" spans="2:39" s="8" customFormat="1" ht="15" customHeight="1">
      <c r="B79" s="9"/>
      <c r="C79" s="109" t="s">
        <v>108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1" t="s">
        <v>87</v>
      </c>
      <c r="AB79" s="112"/>
      <c r="AC79" s="113">
        <v>5</v>
      </c>
      <c r="AD79" s="114"/>
      <c r="AE79" s="114"/>
      <c r="AF79" s="114"/>
      <c r="AG79" s="115"/>
      <c r="AH79" s="113">
        <v>1</v>
      </c>
      <c r="AI79" s="114"/>
      <c r="AJ79" s="114"/>
      <c r="AK79" s="114"/>
      <c r="AL79" s="115"/>
      <c r="AM79" s="10"/>
    </row>
    <row r="80" spans="2:39" s="8" customFormat="1" ht="15" customHeight="1">
      <c r="B80" s="9"/>
      <c r="C80" s="109" t="s">
        <v>109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1" t="s">
        <v>72</v>
      </c>
      <c r="AB80" s="112"/>
      <c r="AC80" s="113">
        <v>2</v>
      </c>
      <c r="AD80" s="114"/>
      <c r="AE80" s="114"/>
      <c r="AF80" s="114"/>
      <c r="AG80" s="115"/>
      <c r="AH80" s="113">
        <v>1</v>
      </c>
      <c r="AI80" s="114"/>
      <c r="AJ80" s="114"/>
      <c r="AK80" s="114"/>
      <c r="AL80" s="115"/>
      <c r="AM80" s="10"/>
    </row>
    <row r="81" spans="2:39" s="8" customFormat="1" ht="15" customHeight="1">
      <c r="B81" s="9"/>
      <c r="C81" s="109" t="s">
        <v>85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1" t="s">
        <v>73</v>
      </c>
      <c r="AB81" s="112"/>
      <c r="AC81" s="113"/>
      <c r="AD81" s="114"/>
      <c r="AE81" s="114"/>
      <c r="AF81" s="114"/>
      <c r="AG81" s="115"/>
      <c r="AH81" s="113"/>
      <c r="AI81" s="114"/>
      <c r="AJ81" s="114"/>
      <c r="AK81" s="114"/>
      <c r="AL81" s="115"/>
      <c r="AM81" s="10"/>
    </row>
    <row r="82" spans="2:39" s="8" customFormat="1" ht="15" customHeight="1">
      <c r="B82" s="9"/>
      <c r="C82" s="109" t="s">
        <v>110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1" t="s">
        <v>88</v>
      </c>
      <c r="AB82" s="112"/>
      <c r="AC82" s="169">
        <f>AC75-AC79-AC80-AC81</f>
        <v>1626</v>
      </c>
      <c r="AD82" s="170"/>
      <c r="AE82" s="170"/>
      <c r="AF82" s="170"/>
      <c r="AG82" s="171"/>
      <c r="AH82" s="169">
        <f>AH75-AH79-AH80-AH81</f>
        <v>45070</v>
      </c>
      <c r="AI82" s="170"/>
      <c r="AJ82" s="170"/>
      <c r="AK82" s="170"/>
      <c r="AL82" s="171"/>
      <c r="AM82" s="10"/>
    </row>
    <row r="83" spans="2:39" s="8" customFormat="1" ht="12" customHeight="1">
      <c r="B83" s="9"/>
      <c r="C83" s="152" t="s">
        <v>111</v>
      </c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4"/>
      <c r="AA83" s="150" t="s">
        <v>67</v>
      </c>
      <c r="AB83" s="112"/>
      <c r="AC83" s="160"/>
      <c r="AD83" s="161"/>
      <c r="AE83" s="161"/>
      <c r="AF83" s="161"/>
      <c r="AG83" s="162"/>
      <c r="AH83" s="160"/>
      <c r="AI83" s="161"/>
      <c r="AJ83" s="161"/>
      <c r="AK83" s="161"/>
      <c r="AL83" s="162"/>
      <c r="AM83" s="10"/>
    </row>
    <row r="84" spans="2:39" s="8" customFormat="1" ht="12" customHeight="1">
      <c r="B84" s="9"/>
      <c r="C84" s="157" t="s">
        <v>86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9"/>
      <c r="AA84" s="155"/>
      <c r="AB84" s="156"/>
      <c r="AC84" s="163"/>
      <c r="AD84" s="164"/>
      <c r="AE84" s="164"/>
      <c r="AF84" s="164"/>
      <c r="AG84" s="165"/>
      <c r="AH84" s="163"/>
      <c r="AI84" s="164"/>
      <c r="AJ84" s="164"/>
      <c r="AK84" s="164"/>
      <c r="AL84" s="165"/>
      <c r="AM84" s="10"/>
    </row>
    <row r="85" spans="2:39" s="8" customFormat="1" ht="15" customHeight="1">
      <c r="B85" s="9"/>
      <c r="C85" s="109" t="s">
        <v>112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38"/>
      <c r="AA85" s="150" t="s">
        <v>68</v>
      </c>
      <c r="AB85" s="112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0"/>
    </row>
    <row r="86" spans="2:39" ht="15" customHeight="1">
      <c r="B86" s="5"/>
      <c r="C86" s="109" t="s">
        <v>113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38"/>
      <c r="AA86" s="150" t="s">
        <v>69</v>
      </c>
      <c r="AB86" s="112"/>
      <c r="AC86" s="149" t="s">
        <v>249</v>
      </c>
      <c r="AD86" s="149"/>
      <c r="AE86" s="149"/>
      <c r="AF86" s="149"/>
      <c r="AG86" s="149"/>
      <c r="AH86" s="151" t="s">
        <v>250</v>
      </c>
      <c r="AI86" s="151"/>
      <c r="AJ86" s="151"/>
      <c r="AK86" s="151"/>
      <c r="AL86" s="151"/>
      <c r="AM86" s="7"/>
    </row>
    <row r="87" spans="2:39" ht="15" customHeight="1">
      <c r="B87" s="5"/>
      <c r="C87" s="179" t="s">
        <v>114</v>
      </c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80"/>
      <c r="AA87" s="181" t="s">
        <v>70</v>
      </c>
      <c r="AB87" s="127"/>
      <c r="AC87" s="149" t="s">
        <v>145</v>
      </c>
      <c r="AD87" s="149"/>
      <c r="AE87" s="149"/>
      <c r="AF87" s="149"/>
      <c r="AG87" s="149"/>
      <c r="AH87" s="149" t="s">
        <v>145</v>
      </c>
      <c r="AI87" s="149"/>
      <c r="AJ87" s="149"/>
      <c r="AK87" s="149"/>
      <c r="AL87" s="149"/>
      <c r="AM87" s="7"/>
    </row>
    <row r="88" spans="2:39" ht="15" customHeight="1">
      <c r="B88" s="5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6"/>
      <c r="AB88" s="56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7"/>
    </row>
    <row r="89" spans="2:39" ht="12" customHeight="1">
      <c r="B89" s="5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6"/>
      <c r="AB89" s="56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7"/>
    </row>
    <row r="90" spans="2:39" ht="12" customHeight="1">
      <c r="B90" s="5"/>
      <c r="C90" s="139" t="s">
        <v>115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1"/>
      <c r="AM90" s="7"/>
    </row>
    <row r="91" spans="2:39" ht="20.25" customHeight="1">
      <c r="B91" s="5"/>
      <c r="C91" s="143" t="s">
        <v>116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5"/>
      <c r="Q91" s="172" t="s">
        <v>117</v>
      </c>
      <c r="R91" s="173"/>
      <c r="S91" s="185" t="s">
        <v>19</v>
      </c>
      <c r="T91" s="186"/>
      <c r="U91" s="186"/>
      <c r="V91" s="186"/>
      <c r="W91" s="186"/>
      <c r="X91" s="186"/>
      <c r="Y91" s="186"/>
      <c r="Z91" s="186"/>
      <c r="AA91" s="186"/>
      <c r="AB91" s="187"/>
      <c r="AC91" s="185" t="s">
        <v>71</v>
      </c>
      <c r="AD91" s="186"/>
      <c r="AE91" s="186"/>
      <c r="AF91" s="186"/>
      <c r="AG91" s="186"/>
      <c r="AH91" s="186"/>
      <c r="AI91" s="186"/>
      <c r="AJ91" s="186"/>
      <c r="AK91" s="186"/>
      <c r="AL91" s="187"/>
      <c r="AM91" s="7"/>
    </row>
    <row r="92" spans="2:39" ht="12" customHeight="1">
      <c r="B92" s="5"/>
      <c r="C92" s="146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174"/>
      <c r="R92" s="175"/>
      <c r="S92" s="142" t="s">
        <v>118</v>
      </c>
      <c r="T92" s="142"/>
      <c r="U92" s="142"/>
      <c r="V92" s="142"/>
      <c r="W92" s="142"/>
      <c r="X92" s="142" t="s">
        <v>119</v>
      </c>
      <c r="Y92" s="142"/>
      <c r="Z92" s="142"/>
      <c r="AA92" s="142"/>
      <c r="AB92" s="142"/>
      <c r="AC92" s="142" t="s">
        <v>118</v>
      </c>
      <c r="AD92" s="142"/>
      <c r="AE92" s="142"/>
      <c r="AF92" s="142"/>
      <c r="AG92" s="142"/>
      <c r="AH92" s="142" t="s">
        <v>119</v>
      </c>
      <c r="AI92" s="142"/>
      <c r="AJ92" s="142"/>
      <c r="AK92" s="142"/>
      <c r="AL92" s="142"/>
      <c r="AM92" s="7"/>
    </row>
    <row r="93" spans="2:39" ht="9.75" customHeight="1">
      <c r="B93" s="5"/>
      <c r="C93" s="176">
        <v>1</v>
      </c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8"/>
      <c r="Q93" s="176">
        <v>2</v>
      </c>
      <c r="R93" s="178"/>
      <c r="S93" s="176">
        <v>3</v>
      </c>
      <c r="T93" s="177"/>
      <c r="U93" s="177"/>
      <c r="V93" s="177"/>
      <c r="W93" s="178"/>
      <c r="X93" s="176">
        <v>4</v>
      </c>
      <c r="Y93" s="177"/>
      <c r="Z93" s="177"/>
      <c r="AA93" s="177"/>
      <c r="AB93" s="178"/>
      <c r="AC93" s="176">
        <v>5</v>
      </c>
      <c r="AD93" s="177"/>
      <c r="AE93" s="177"/>
      <c r="AF93" s="177"/>
      <c r="AG93" s="178"/>
      <c r="AH93" s="176">
        <v>6</v>
      </c>
      <c r="AI93" s="177"/>
      <c r="AJ93" s="177"/>
      <c r="AK93" s="177"/>
      <c r="AL93" s="178"/>
      <c r="AM93" s="7"/>
    </row>
    <row r="94" spans="2:39" ht="34.5" customHeight="1">
      <c r="B94" s="5"/>
      <c r="C94" s="179" t="s">
        <v>120</v>
      </c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80"/>
      <c r="Q94" s="188">
        <v>350</v>
      </c>
      <c r="R94" s="189"/>
      <c r="S94" s="182"/>
      <c r="T94" s="183"/>
      <c r="U94" s="183"/>
      <c r="V94" s="183"/>
      <c r="W94" s="184"/>
      <c r="X94" s="182"/>
      <c r="Y94" s="183"/>
      <c r="Z94" s="183"/>
      <c r="AA94" s="183"/>
      <c r="AB94" s="184"/>
      <c r="AC94" s="182"/>
      <c r="AD94" s="183"/>
      <c r="AE94" s="183"/>
      <c r="AF94" s="183"/>
      <c r="AG94" s="184"/>
      <c r="AH94" s="182"/>
      <c r="AI94" s="183"/>
      <c r="AJ94" s="183"/>
      <c r="AK94" s="183"/>
      <c r="AL94" s="184"/>
      <c r="AM94" s="7"/>
    </row>
    <row r="95" spans="2:39" ht="12" customHeight="1">
      <c r="B95" s="5"/>
      <c r="C95" s="179" t="s">
        <v>121</v>
      </c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80"/>
      <c r="Q95" s="188">
        <v>360</v>
      </c>
      <c r="R95" s="189"/>
      <c r="S95" s="182"/>
      <c r="T95" s="183"/>
      <c r="U95" s="183"/>
      <c r="V95" s="183"/>
      <c r="W95" s="184"/>
      <c r="X95" s="182"/>
      <c r="Y95" s="183"/>
      <c r="Z95" s="183"/>
      <c r="AA95" s="183"/>
      <c r="AB95" s="184"/>
      <c r="AC95" s="182"/>
      <c r="AD95" s="183"/>
      <c r="AE95" s="183"/>
      <c r="AF95" s="183"/>
      <c r="AG95" s="184"/>
      <c r="AH95" s="182"/>
      <c r="AI95" s="183"/>
      <c r="AJ95" s="183"/>
      <c r="AK95" s="183"/>
      <c r="AL95" s="184"/>
      <c r="AM95" s="7"/>
    </row>
    <row r="96" spans="2:39" ht="36" customHeight="1">
      <c r="B96" s="5"/>
      <c r="C96" s="179" t="s">
        <v>122</v>
      </c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80"/>
      <c r="Q96" s="188">
        <v>370</v>
      </c>
      <c r="R96" s="189"/>
      <c r="S96" s="182"/>
      <c r="T96" s="183"/>
      <c r="U96" s="183"/>
      <c r="V96" s="183"/>
      <c r="W96" s="184"/>
      <c r="X96" s="182"/>
      <c r="Y96" s="183"/>
      <c r="Z96" s="183"/>
      <c r="AA96" s="183"/>
      <c r="AB96" s="184"/>
      <c r="AC96" s="182"/>
      <c r="AD96" s="183"/>
      <c r="AE96" s="183"/>
      <c r="AF96" s="183"/>
      <c r="AG96" s="184"/>
      <c r="AH96" s="182"/>
      <c r="AI96" s="183"/>
      <c r="AJ96" s="183"/>
      <c r="AK96" s="183"/>
      <c r="AL96" s="184"/>
      <c r="AM96" s="7"/>
    </row>
    <row r="97" spans="2:39" ht="22.5" customHeight="1">
      <c r="B97" s="5"/>
      <c r="C97" s="179" t="s">
        <v>123</v>
      </c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80"/>
      <c r="Q97" s="188">
        <v>380</v>
      </c>
      <c r="R97" s="189"/>
      <c r="S97" s="182"/>
      <c r="T97" s="183"/>
      <c r="U97" s="183"/>
      <c r="V97" s="183"/>
      <c r="W97" s="184"/>
      <c r="X97" s="182">
        <v>1</v>
      </c>
      <c r="Y97" s="183"/>
      <c r="Z97" s="183"/>
      <c r="AA97" s="183"/>
      <c r="AB97" s="184"/>
      <c r="AC97" s="182"/>
      <c r="AD97" s="183"/>
      <c r="AE97" s="183"/>
      <c r="AF97" s="183"/>
      <c r="AG97" s="184"/>
      <c r="AH97" s="182">
        <v>1</v>
      </c>
      <c r="AI97" s="183"/>
      <c r="AJ97" s="183"/>
      <c r="AK97" s="183"/>
      <c r="AL97" s="184"/>
      <c r="AM97" s="7"/>
    </row>
    <row r="98" spans="2:39" ht="33.75" customHeight="1">
      <c r="B98" s="5"/>
      <c r="C98" s="179" t="s">
        <v>124</v>
      </c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80"/>
      <c r="Q98" s="188">
        <v>390</v>
      </c>
      <c r="R98" s="189"/>
      <c r="S98" s="182">
        <v>1</v>
      </c>
      <c r="T98" s="183"/>
      <c r="U98" s="183"/>
      <c r="V98" s="183"/>
      <c r="W98" s="184"/>
      <c r="X98" s="182"/>
      <c r="Y98" s="183"/>
      <c r="Z98" s="183"/>
      <c r="AA98" s="183"/>
      <c r="AB98" s="184"/>
      <c r="AC98" s="182">
        <v>1</v>
      </c>
      <c r="AD98" s="183"/>
      <c r="AE98" s="183"/>
      <c r="AF98" s="183"/>
      <c r="AG98" s="184"/>
      <c r="AH98" s="182">
        <v>2</v>
      </c>
      <c r="AI98" s="183"/>
      <c r="AJ98" s="183"/>
      <c r="AK98" s="183"/>
      <c r="AL98" s="184"/>
      <c r="AM98" s="7"/>
    </row>
    <row r="99" spans="2:39" ht="12" customHeight="1">
      <c r="B99" s="5"/>
      <c r="C99" s="179" t="s">
        <v>12</v>
      </c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80"/>
      <c r="Q99" s="188">
        <v>400</v>
      </c>
      <c r="R99" s="189"/>
      <c r="S99" s="182"/>
      <c r="T99" s="183"/>
      <c r="U99" s="183"/>
      <c r="V99" s="183"/>
      <c r="W99" s="184"/>
      <c r="X99" s="182">
        <v>3</v>
      </c>
      <c r="Y99" s="183"/>
      <c r="Z99" s="183"/>
      <c r="AA99" s="183"/>
      <c r="AB99" s="184"/>
      <c r="AC99" s="182">
        <v>2</v>
      </c>
      <c r="AD99" s="183"/>
      <c r="AE99" s="183"/>
      <c r="AF99" s="183"/>
      <c r="AG99" s="184"/>
      <c r="AH99" s="182">
        <v>1</v>
      </c>
      <c r="AI99" s="183"/>
      <c r="AJ99" s="183"/>
      <c r="AK99" s="183"/>
      <c r="AL99" s="184"/>
      <c r="AM99" s="7"/>
    </row>
    <row r="100" spans="2:39" ht="12" customHeight="1">
      <c r="B100" s="5"/>
      <c r="C100" s="179" t="s">
        <v>125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80"/>
      <c r="Q100" s="188">
        <v>500</v>
      </c>
      <c r="R100" s="189"/>
      <c r="S100" s="196">
        <f>SUM(S94:W99)</f>
        <v>1</v>
      </c>
      <c r="T100" s="197"/>
      <c r="U100" s="197"/>
      <c r="V100" s="197"/>
      <c r="W100" s="198"/>
      <c r="X100" s="196">
        <f>SUM(X94:AB99)</f>
        <v>4</v>
      </c>
      <c r="Y100" s="197"/>
      <c r="Z100" s="197"/>
      <c r="AA100" s="197"/>
      <c r="AB100" s="198"/>
      <c r="AC100" s="196">
        <f>SUM(AC94:AG99)</f>
        <v>3</v>
      </c>
      <c r="AD100" s="197"/>
      <c r="AE100" s="197"/>
      <c r="AF100" s="197"/>
      <c r="AG100" s="198"/>
      <c r="AH100" s="196">
        <f>SUM(AH94:AL99)</f>
        <v>4</v>
      </c>
      <c r="AI100" s="197"/>
      <c r="AJ100" s="197"/>
      <c r="AK100" s="197"/>
      <c r="AL100" s="198"/>
      <c r="AM100" s="7"/>
    </row>
    <row r="101" spans="2:39" ht="12" customHeight="1">
      <c r="B101" s="5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6"/>
      <c r="AB101" s="56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7"/>
    </row>
    <row r="102" spans="2:39" ht="12" customHeight="1">
      <c r="B102" s="5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1"/>
      <c r="AB102" s="41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7"/>
    </row>
    <row r="103" spans="2:39" ht="12" customHeight="1">
      <c r="B103" s="5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1"/>
      <c r="AB103" s="41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7"/>
    </row>
    <row r="104" spans="2:39" ht="12" customHeight="1">
      <c r="B104" s="5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1"/>
      <c r="AB104" s="41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7"/>
    </row>
    <row r="105" spans="2:39" ht="12" customHeight="1">
      <c r="B105" s="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1"/>
      <c r="AB105" s="41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7"/>
    </row>
    <row r="106" spans="2:39" ht="12" customHeight="1">
      <c r="B106" s="5"/>
      <c r="C106" s="6"/>
      <c r="D106" s="134" t="s">
        <v>57</v>
      </c>
      <c r="E106" s="134"/>
      <c r="F106" s="134"/>
      <c r="G106" s="134"/>
      <c r="H106" s="134"/>
      <c r="I106" s="134"/>
      <c r="J106" s="44"/>
      <c r="K106" s="44"/>
      <c r="L106" s="44"/>
      <c r="M106" s="44"/>
      <c r="N106" s="44"/>
      <c r="O106" s="44"/>
      <c r="P106" s="44"/>
      <c r="Q106" s="135"/>
      <c r="R106" s="135"/>
      <c r="S106" s="135"/>
      <c r="T106" s="135"/>
      <c r="U106" s="135"/>
      <c r="V106" s="135"/>
      <c r="W106" s="135"/>
      <c r="X106" s="24"/>
      <c r="Y106" s="24"/>
      <c r="Z106" s="24"/>
      <c r="AA106" s="24"/>
      <c r="AB106" s="28"/>
      <c r="AC106" s="28"/>
      <c r="AD106" s="28"/>
      <c r="AE106" s="34"/>
      <c r="AF106" s="34"/>
      <c r="AG106" s="34"/>
      <c r="AH106" s="34"/>
      <c r="AI106" s="34"/>
      <c r="AJ106" s="34"/>
      <c r="AK106" s="34"/>
      <c r="AL106" s="11"/>
      <c r="AM106" s="7"/>
    </row>
    <row r="107" spans="2:39" ht="12" customHeight="1">
      <c r="B107" s="5"/>
      <c r="C107" s="6"/>
      <c r="D107" s="134"/>
      <c r="E107" s="134"/>
      <c r="F107" s="134"/>
      <c r="G107" s="134"/>
      <c r="H107" s="134"/>
      <c r="I107" s="134"/>
      <c r="J107" s="44"/>
      <c r="K107" s="44"/>
      <c r="L107" s="44"/>
      <c r="M107" s="44"/>
      <c r="N107" s="44"/>
      <c r="O107" s="44"/>
      <c r="P107" s="44"/>
      <c r="Q107" s="136"/>
      <c r="R107" s="136"/>
      <c r="S107" s="136"/>
      <c r="T107" s="136"/>
      <c r="U107" s="136"/>
      <c r="V107" s="136"/>
      <c r="W107" s="136"/>
      <c r="X107" s="24"/>
      <c r="Y107" s="57"/>
      <c r="Z107" s="105"/>
      <c r="AA107" s="105"/>
      <c r="AB107" s="105"/>
      <c r="AC107" s="105"/>
      <c r="AD107" s="105"/>
      <c r="AE107" s="105"/>
      <c r="AF107" s="32"/>
      <c r="AG107" s="32"/>
      <c r="AH107" s="34"/>
      <c r="AI107" s="34"/>
      <c r="AJ107" s="34"/>
      <c r="AK107" s="34"/>
      <c r="AL107" s="11"/>
      <c r="AM107" s="7"/>
    </row>
    <row r="108" spans="2:39" ht="12" customHeight="1">
      <c r="B108" s="5"/>
      <c r="C108" s="6"/>
      <c r="D108" s="40"/>
      <c r="E108" s="40"/>
      <c r="F108" s="40"/>
      <c r="G108" s="40"/>
      <c r="H108" s="40"/>
      <c r="I108" s="40"/>
      <c r="J108" s="44"/>
      <c r="K108" s="44"/>
      <c r="L108" s="44"/>
      <c r="M108" s="44"/>
      <c r="N108" s="44"/>
      <c r="O108" s="44"/>
      <c r="P108" s="44"/>
      <c r="Q108" s="137" t="s">
        <v>77</v>
      </c>
      <c r="R108" s="137"/>
      <c r="S108" s="137"/>
      <c r="T108" s="137"/>
      <c r="U108" s="137"/>
      <c r="V108" s="137"/>
      <c r="W108" s="137"/>
      <c r="X108" s="24"/>
      <c r="Y108" s="24"/>
      <c r="Z108" s="137" t="s">
        <v>134</v>
      </c>
      <c r="AA108" s="323"/>
      <c r="AB108" s="323"/>
      <c r="AC108" s="323"/>
      <c r="AD108" s="323"/>
      <c r="AE108" s="323"/>
      <c r="AF108" s="32"/>
      <c r="AG108" s="32"/>
      <c r="AH108" s="34"/>
      <c r="AI108" s="34"/>
      <c r="AJ108" s="34"/>
      <c r="AK108" s="34"/>
      <c r="AL108" s="11"/>
      <c r="AM108" s="7"/>
    </row>
    <row r="109" spans="2:39" ht="12" customHeight="1">
      <c r="B109" s="5"/>
      <c r="C109" s="6"/>
      <c r="D109" s="134" t="s">
        <v>10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5"/>
      <c r="R109" s="135"/>
      <c r="S109" s="135"/>
      <c r="T109" s="135"/>
      <c r="U109" s="135"/>
      <c r="V109" s="135"/>
      <c r="W109" s="135"/>
      <c r="X109" s="24"/>
      <c r="Y109" s="24"/>
      <c r="Z109" s="24"/>
      <c r="AA109" s="24"/>
      <c r="AB109" s="24"/>
      <c r="AC109" s="24"/>
      <c r="AD109" s="24"/>
      <c r="AE109" s="32"/>
      <c r="AF109" s="32"/>
      <c r="AG109" s="32"/>
      <c r="AH109" s="34"/>
      <c r="AI109" s="34"/>
      <c r="AJ109" s="34"/>
      <c r="AK109" s="34"/>
      <c r="AL109" s="11"/>
      <c r="AM109" s="7"/>
    </row>
    <row r="110" spans="2:39" ht="12" customHeight="1">
      <c r="B110" s="5"/>
      <c r="C110" s="6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6"/>
      <c r="R110" s="136"/>
      <c r="S110" s="136"/>
      <c r="T110" s="136"/>
      <c r="U110" s="136"/>
      <c r="V110" s="136"/>
      <c r="W110" s="136"/>
      <c r="X110" s="24"/>
      <c r="Y110" s="57"/>
      <c r="Z110" s="105"/>
      <c r="AA110" s="105"/>
      <c r="AB110" s="105"/>
      <c r="AC110" s="105"/>
      <c r="AD110" s="105"/>
      <c r="AE110" s="105"/>
      <c r="AF110" s="32"/>
      <c r="AG110" s="32"/>
      <c r="AH110" s="34"/>
      <c r="AI110" s="34"/>
      <c r="AJ110" s="34"/>
      <c r="AK110" s="34"/>
      <c r="AL110" s="11"/>
      <c r="AM110" s="7"/>
    </row>
    <row r="111" spans="2:39" ht="12" customHeight="1">
      <c r="B111" s="5"/>
      <c r="C111" s="6"/>
      <c r="D111" s="39"/>
      <c r="E111" s="40"/>
      <c r="F111" s="40"/>
      <c r="G111" s="40"/>
      <c r="H111" s="40"/>
      <c r="I111" s="40"/>
      <c r="J111" s="47"/>
      <c r="K111" s="47"/>
      <c r="L111" s="47"/>
      <c r="M111" s="47"/>
      <c r="N111" s="47"/>
      <c r="O111" s="47"/>
      <c r="P111" s="47"/>
      <c r="Q111" s="137" t="s">
        <v>77</v>
      </c>
      <c r="R111" s="137"/>
      <c r="S111" s="137"/>
      <c r="T111" s="137"/>
      <c r="U111" s="137"/>
      <c r="V111" s="137"/>
      <c r="W111" s="137"/>
      <c r="X111" s="32"/>
      <c r="Y111" s="24"/>
      <c r="Z111" s="129" t="s">
        <v>134</v>
      </c>
      <c r="AA111" s="130"/>
      <c r="AB111" s="130"/>
      <c r="AC111" s="130"/>
      <c r="AD111" s="130"/>
      <c r="AE111" s="130"/>
      <c r="AF111" s="34"/>
      <c r="AG111" s="34"/>
      <c r="AH111" s="34"/>
      <c r="AI111" s="34"/>
      <c r="AJ111" s="34"/>
      <c r="AK111" s="34"/>
      <c r="AL111" s="11"/>
      <c r="AM111" s="7"/>
    </row>
    <row r="112" spans="2:39" ht="12" customHeight="1">
      <c r="B112" s="5"/>
      <c r="C112" s="6"/>
      <c r="D112" s="39"/>
      <c r="E112" s="40"/>
      <c r="F112" s="40"/>
      <c r="G112" s="40"/>
      <c r="H112" s="40"/>
      <c r="I112" s="40"/>
      <c r="J112" s="47"/>
      <c r="K112" s="47"/>
      <c r="L112" s="47"/>
      <c r="M112" s="47"/>
      <c r="N112" s="47"/>
      <c r="O112" s="47"/>
      <c r="P112" s="47"/>
      <c r="Q112" s="32"/>
      <c r="R112" s="33"/>
      <c r="S112" s="33"/>
      <c r="T112" s="33"/>
      <c r="U112" s="33"/>
      <c r="V112" s="33"/>
      <c r="W112" s="33"/>
      <c r="X112" s="32"/>
      <c r="Y112" s="2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11"/>
      <c r="AM112" s="7"/>
    </row>
    <row r="113" spans="2:39" ht="12" customHeight="1">
      <c r="B113" s="5"/>
      <c r="C113" s="6"/>
      <c r="D113" s="48" t="s">
        <v>58</v>
      </c>
      <c r="E113" s="131"/>
      <c r="F113" s="131"/>
      <c r="G113" s="49" t="s">
        <v>58</v>
      </c>
      <c r="H113" s="132"/>
      <c r="I113" s="132"/>
      <c r="J113" s="132"/>
      <c r="K113" s="132"/>
      <c r="L113" s="132"/>
      <c r="M113" s="132"/>
      <c r="N113" s="132"/>
      <c r="O113" s="133" t="s">
        <v>136</v>
      </c>
      <c r="P113" s="133"/>
      <c r="Q113" s="58"/>
      <c r="R113" s="25" t="s">
        <v>17</v>
      </c>
      <c r="S113" s="33"/>
      <c r="T113" s="33"/>
      <c r="U113" s="33"/>
      <c r="V113" s="33"/>
      <c r="W113" s="33"/>
      <c r="X113" s="32"/>
      <c r="Y113" s="2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11"/>
      <c r="AM113" s="7"/>
    </row>
    <row r="114" spans="2:39" ht="12" customHeight="1">
      <c r="B114" s="5"/>
      <c r="C114" s="6"/>
      <c r="D114" s="35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  <c r="S114" s="33"/>
      <c r="T114" s="33"/>
      <c r="U114" s="33"/>
      <c r="V114" s="33"/>
      <c r="W114" s="33"/>
      <c r="X114" s="32"/>
      <c r="Y114" s="32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11"/>
      <c r="AM114" s="7"/>
    </row>
    <row r="115" spans="2:39" ht="13.5" thickBot="1"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26"/>
      <c r="AB115" s="26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4"/>
    </row>
    <row r="117" spans="27:28" ht="12.75">
      <c r="AA117" s="1"/>
      <c r="AB117" s="1"/>
    </row>
    <row r="118" spans="27:28" ht="12.75">
      <c r="AA118" s="1"/>
      <c r="AB118" s="1"/>
    </row>
    <row r="119" spans="27:28" ht="12.75">
      <c r="AA119" s="1"/>
      <c r="AB119" s="1"/>
    </row>
    <row r="120" spans="27:28" ht="12.75">
      <c r="AA120" s="1"/>
      <c r="AB120" s="1"/>
    </row>
    <row r="121" spans="27:28" ht="11.25" customHeight="1">
      <c r="AA121" s="1"/>
      <c r="AB121" s="1"/>
    </row>
  </sheetData>
  <sheetProtection/>
  <mergeCells count="281">
    <mergeCell ref="AE3:AL3"/>
    <mergeCell ref="D4:AL4"/>
    <mergeCell ref="AH5:AL5"/>
    <mergeCell ref="Z108:AE108"/>
    <mergeCell ref="Q9:R9"/>
    <mergeCell ref="AC9:AD9"/>
    <mergeCell ref="C10:S11"/>
    <mergeCell ref="T10:U11"/>
    <mergeCell ref="V10:V11"/>
    <mergeCell ref="W10:AA11"/>
    <mergeCell ref="AD20:AL21"/>
    <mergeCell ref="Y14:AC15"/>
    <mergeCell ref="AD14:AF15"/>
    <mergeCell ref="M18:X19"/>
    <mergeCell ref="I6:AG7"/>
    <mergeCell ref="AB10:AL11"/>
    <mergeCell ref="Y12:AC13"/>
    <mergeCell ref="AD12:AL13"/>
    <mergeCell ref="W9:AB9"/>
    <mergeCell ref="L9:P9"/>
    <mergeCell ref="J26:X27"/>
    <mergeCell ref="I20:X21"/>
    <mergeCell ref="AG14:AI15"/>
    <mergeCell ref="AJ14:AL15"/>
    <mergeCell ref="Y16:AC17"/>
    <mergeCell ref="AD16:AL17"/>
    <mergeCell ref="H16:X17"/>
    <mergeCell ref="Y18:AC19"/>
    <mergeCell ref="AD18:AL19"/>
    <mergeCell ref="Y20:AC21"/>
    <mergeCell ref="N22:X23"/>
    <mergeCell ref="I24:X25"/>
    <mergeCell ref="AD22:AH23"/>
    <mergeCell ref="AI22:AL23"/>
    <mergeCell ref="Y22:AC23"/>
    <mergeCell ref="Y24:AC25"/>
    <mergeCell ref="AA32:AB35"/>
    <mergeCell ref="AC32:AG35"/>
    <mergeCell ref="AH32:AL35"/>
    <mergeCell ref="Y26:AC27"/>
    <mergeCell ref="AD24:AL25"/>
    <mergeCell ref="AD26:AL27"/>
    <mergeCell ref="Y28:AC29"/>
    <mergeCell ref="AD28:AL29"/>
    <mergeCell ref="AH37:AL37"/>
    <mergeCell ref="C36:Z36"/>
    <mergeCell ref="AA36:AB36"/>
    <mergeCell ref="AC36:AG36"/>
    <mergeCell ref="AH36:AL36"/>
    <mergeCell ref="F28:X29"/>
    <mergeCell ref="C37:Z37"/>
    <mergeCell ref="AA37:AB37"/>
    <mergeCell ref="AC37:AG37"/>
    <mergeCell ref="C32:Z35"/>
    <mergeCell ref="C38:Z38"/>
    <mergeCell ref="AA38:AB38"/>
    <mergeCell ref="AC38:AG38"/>
    <mergeCell ref="AH38:AL38"/>
    <mergeCell ref="C39:Z40"/>
    <mergeCell ref="AA39:AB40"/>
    <mergeCell ref="AC39:AG40"/>
    <mergeCell ref="AH39:AL40"/>
    <mergeCell ref="C41:Z42"/>
    <mergeCell ref="AA41:AB42"/>
    <mergeCell ref="AC41:AG42"/>
    <mergeCell ref="AH41:AL42"/>
    <mergeCell ref="C43:Z43"/>
    <mergeCell ref="AA43:AB45"/>
    <mergeCell ref="AC43:AG45"/>
    <mergeCell ref="AH43:AL45"/>
    <mergeCell ref="C44:Z45"/>
    <mergeCell ref="C46:Z46"/>
    <mergeCell ref="AA46:AB46"/>
    <mergeCell ref="AC46:AG46"/>
    <mergeCell ref="AH46:AL46"/>
    <mergeCell ref="C48:Z48"/>
    <mergeCell ref="AA48:AB48"/>
    <mergeCell ref="AC48:AG48"/>
    <mergeCell ref="AH48:AL48"/>
    <mergeCell ref="AC47:AG47"/>
    <mergeCell ref="AH47:AL47"/>
    <mergeCell ref="C49:Z49"/>
    <mergeCell ref="AA49:AB49"/>
    <mergeCell ref="AC49:AG49"/>
    <mergeCell ref="AH49:AL49"/>
    <mergeCell ref="AH53:AL53"/>
    <mergeCell ref="C50:Z51"/>
    <mergeCell ref="AA50:AB51"/>
    <mergeCell ref="AC50:AG51"/>
    <mergeCell ref="AH50:AL51"/>
    <mergeCell ref="AA59:AB59"/>
    <mergeCell ref="C62:Z62"/>
    <mergeCell ref="AC54:AG54"/>
    <mergeCell ref="AH54:AL54"/>
    <mergeCell ref="C55:Z56"/>
    <mergeCell ref="AA55:AB56"/>
    <mergeCell ref="AC55:AG56"/>
    <mergeCell ref="AH55:AL56"/>
    <mergeCell ref="AC59:AG59"/>
    <mergeCell ref="AH59:AL59"/>
    <mergeCell ref="AA65:AB65"/>
    <mergeCell ref="AC65:AG65"/>
    <mergeCell ref="AH65:AL65"/>
    <mergeCell ref="D58:Z58"/>
    <mergeCell ref="AA61:AB61"/>
    <mergeCell ref="AC61:AG61"/>
    <mergeCell ref="AH61:AL61"/>
    <mergeCell ref="D59:Z59"/>
    <mergeCell ref="D60:Z60"/>
    <mergeCell ref="AA60:AB60"/>
    <mergeCell ref="AC60:AG60"/>
    <mergeCell ref="AH60:AL60"/>
    <mergeCell ref="AA62:AB62"/>
    <mergeCell ref="AC62:AG62"/>
    <mergeCell ref="AH62:AL62"/>
    <mergeCell ref="AC100:AG100"/>
    <mergeCell ref="AH100:AL100"/>
    <mergeCell ref="D64:Z64"/>
    <mergeCell ref="AA63:AB64"/>
    <mergeCell ref="AC63:AG64"/>
    <mergeCell ref="AH63:AL64"/>
    <mergeCell ref="D63:Z63"/>
    <mergeCell ref="C100:P100"/>
    <mergeCell ref="Q100:R100"/>
    <mergeCell ref="S100:W100"/>
    <mergeCell ref="X100:AB100"/>
    <mergeCell ref="C67:Z67"/>
    <mergeCell ref="AA67:AB67"/>
    <mergeCell ref="AC67:AG67"/>
    <mergeCell ref="Q98:R98"/>
    <mergeCell ref="S98:W98"/>
    <mergeCell ref="X98:AB98"/>
    <mergeCell ref="C68:AL68"/>
    <mergeCell ref="C69:Z69"/>
    <mergeCell ref="AA69:AB69"/>
    <mergeCell ref="C98:P98"/>
    <mergeCell ref="AC69:AG69"/>
    <mergeCell ref="AH69:AL69"/>
    <mergeCell ref="C99:P99"/>
    <mergeCell ref="Q99:R99"/>
    <mergeCell ref="S99:W99"/>
    <mergeCell ref="X99:AB99"/>
    <mergeCell ref="AC99:AG99"/>
    <mergeCell ref="AH99:AL99"/>
    <mergeCell ref="AC71:AG72"/>
    <mergeCell ref="AH67:AL67"/>
    <mergeCell ref="AC98:AG98"/>
    <mergeCell ref="AH98:AL98"/>
    <mergeCell ref="AC70:AG70"/>
    <mergeCell ref="AH70:AL70"/>
    <mergeCell ref="AC97:AG97"/>
    <mergeCell ref="AH97:AL97"/>
    <mergeCell ref="AC91:AL91"/>
    <mergeCell ref="AH80:AL80"/>
    <mergeCell ref="C71:Z72"/>
    <mergeCell ref="AA71:AB72"/>
    <mergeCell ref="C95:P95"/>
    <mergeCell ref="Q95:R95"/>
    <mergeCell ref="AC95:AG95"/>
    <mergeCell ref="AH95:AL95"/>
    <mergeCell ref="AH71:AL72"/>
    <mergeCell ref="C70:Z70"/>
    <mergeCell ref="AA70:AB70"/>
    <mergeCell ref="S96:W96"/>
    <mergeCell ref="X96:AB96"/>
    <mergeCell ref="C96:P96"/>
    <mergeCell ref="Q96:R96"/>
    <mergeCell ref="C94:P94"/>
    <mergeCell ref="Q94:R94"/>
    <mergeCell ref="C73:Z73"/>
    <mergeCell ref="AA73:AB73"/>
    <mergeCell ref="S94:W94"/>
    <mergeCell ref="X94:AB94"/>
    <mergeCell ref="AC96:AG96"/>
    <mergeCell ref="AH96:AL96"/>
    <mergeCell ref="C97:P97"/>
    <mergeCell ref="Q97:R97"/>
    <mergeCell ref="S97:W97"/>
    <mergeCell ref="X97:AB97"/>
    <mergeCell ref="AH73:AL73"/>
    <mergeCell ref="S95:W95"/>
    <mergeCell ref="X95:AB95"/>
    <mergeCell ref="AC93:AG93"/>
    <mergeCell ref="AH93:AL93"/>
    <mergeCell ref="AC94:AG94"/>
    <mergeCell ref="AH94:AL94"/>
    <mergeCell ref="S91:AB91"/>
    <mergeCell ref="AC73:AG73"/>
    <mergeCell ref="AC80:AG80"/>
    <mergeCell ref="C87:Z87"/>
    <mergeCell ref="AA87:AB87"/>
    <mergeCell ref="AC87:AG87"/>
    <mergeCell ref="AA78:AB78"/>
    <mergeCell ref="AC78:AG78"/>
    <mergeCell ref="AH82:AL82"/>
    <mergeCell ref="Q91:R92"/>
    <mergeCell ref="C93:P93"/>
    <mergeCell ref="Q93:R93"/>
    <mergeCell ref="S93:W93"/>
    <mergeCell ref="X93:AB93"/>
    <mergeCell ref="AA85:AB85"/>
    <mergeCell ref="AH78:AL78"/>
    <mergeCell ref="AA79:AB79"/>
    <mergeCell ref="AC79:AG79"/>
    <mergeCell ref="AH79:AL79"/>
    <mergeCell ref="AH87:AL87"/>
    <mergeCell ref="C81:Z81"/>
    <mergeCell ref="AA81:AB81"/>
    <mergeCell ref="AC81:AG81"/>
    <mergeCell ref="AH81:AL81"/>
    <mergeCell ref="AH83:AL84"/>
    <mergeCell ref="AH74:AL74"/>
    <mergeCell ref="AH76:AL76"/>
    <mergeCell ref="C75:Z75"/>
    <mergeCell ref="AA75:AB75"/>
    <mergeCell ref="AC75:AG75"/>
    <mergeCell ref="AH75:AL75"/>
    <mergeCell ref="C83:Z83"/>
    <mergeCell ref="AA83:AB84"/>
    <mergeCell ref="C84:Z84"/>
    <mergeCell ref="AC83:AG84"/>
    <mergeCell ref="AA74:AB74"/>
    <mergeCell ref="AC74:AG74"/>
    <mergeCell ref="C82:Z82"/>
    <mergeCell ref="AA82:AB82"/>
    <mergeCell ref="AC82:AG82"/>
    <mergeCell ref="AA80:AB80"/>
    <mergeCell ref="AC85:AG85"/>
    <mergeCell ref="AH85:AL85"/>
    <mergeCell ref="C86:Z86"/>
    <mergeCell ref="AA86:AB86"/>
    <mergeCell ref="AC86:AG86"/>
    <mergeCell ref="AH86:AL86"/>
    <mergeCell ref="D106:I107"/>
    <mergeCell ref="Q106:W107"/>
    <mergeCell ref="Q108:W108"/>
    <mergeCell ref="C85:Z85"/>
    <mergeCell ref="C90:AL90"/>
    <mergeCell ref="AH92:AL92"/>
    <mergeCell ref="AC92:AG92"/>
    <mergeCell ref="X92:AB92"/>
    <mergeCell ref="S92:W92"/>
    <mergeCell ref="C91:P92"/>
    <mergeCell ref="Z111:AE111"/>
    <mergeCell ref="Z110:AE110"/>
    <mergeCell ref="E113:F113"/>
    <mergeCell ref="H113:N113"/>
    <mergeCell ref="O113:P113"/>
    <mergeCell ref="D109:P110"/>
    <mergeCell ref="Q109:W110"/>
    <mergeCell ref="Q111:W111"/>
    <mergeCell ref="C78:Z78"/>
    <mergeCell ref="C79:Z79"/>
    <mergeCell ref="C80:Z80"/>
    <mergeCell ref="AA47:AB47"/>
    <mergeCell ref="AA66:AB66"/>
    <mergeCell ref="C47:Z47"/>
    <mergeCell ref="D61:Z61"/>
    <mergeCell ref="D65:Z65"/>
    <mergeCell ref="D66:Z66"/>
    <mergeCell ref="C74:Z74"/>
    <mergeCell ref="AA57:AB58"/>
    <mergeCell ref="AC57:AG58"/>
    <mergeCell ref="AH57:AL58"/>
    <mergeCell ref="C52:AL52"/>
    <mergeCell ref="C53:Z53"/>
    <mergeCell ref="AA53:AB53"/>
    <mergeCell ref="AC53:AG53"/>
    <mergeCell ref="D57:Z57"/>
    <mergeCell ref="C54:Z54"/>
    <mergeCell ref="AA54:AB54"/>
    <mergeCell ref="Z107:AE107"/>
    <mergeCell ref="AC66:AG66"/>
    <mergeCell ref="AH66:AL66"/>
    <mergeCell ref="C77:Z77"/>
    <mergeCell ref="AA77:AB77"/>
    <mergeCell ref="AC77:AG77"/>
    <mergeCell ref="AH77:AL77"/>
    <mergeCell ref="C76:Z76"/>
    <mergeCell ref="AA76:AB76"/>
    <mergeCell ref="AC76:AG76"/>
  </mergeCells>
  <conditionalFormatting sqref="C73:C82 C69:C71 C67 C54:C55 C46:C50 C32 C37 C16 C26 C20 C18 C28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Q14"/>
  <sheetViews>
    <sheetView zoomScalePageLayoutView="0" workbookViewId="0" topLeftCell="A1">
      <selection activeCell="D12" sqref="D12"/>
    </sheetView>
  </sheetViews>
  <sheetFormatPr defaultColWidth="2.75390625" defaultRowHeight="12" customHeight="1"/>
  <cols>
    <col min="1" max="1" width="4.25390625" style="18" bestFit="1" customWidth="1"/>
    <col min="2" max="2" width="3.25390625" style="18" customWidth="1"/>
    <col min="3" max="3" width="5.625" style="86" customWidth="1"/>
    <col min="4" max="4" width="33.00390625" style="86" bestFit="1" customWidth="1"/>
    <col min="5" max="5" width="13.125" style="87" customWidth="1"/>
    <col min="6" max="6" width="11.875" style="87" customWidth="1"/>
    <col min="7" max="7" width="12.625" style="87" customWidth="1"/>
    <col min="8" max="8" width="12.25390625" style="18" customWidth="1"/>
    <col min="9" max="9" width="12.625" style="18" bestFit="1" customWidth="1"/>
    <col min="10" max="10" width="10.75390625" style="18" bestFit="1" customWidth="1"/>
    <col min="11" max="11" width="3.00390625" style="18" customWidth="1"/>
    <col min="12" max="14" width="2.75390625" style="18" customWidth="1"/>
    <col min="15" max="15" width="6.625" style="18" bestFit="1" customWidth="1"/>
    <col min="16" max="16" width="2.75390625" style="18" customWidth="1"/>
    <col min="17" max="17" width="6.625" style="18" bestFit="1" customWidth="1"/>
    <col min="18" max="19" width="2.75390625" style="18" customWidth="1"/>
    <col min="20" max="24" width="3.25390625" style="18" bestFit="1" customWidth="1"/>
    <col min="25" max="25" width="4.75390625" style="18" bestFit="1" customWidth="1"/>
    <col min="26" max="16384" width="2.75390625" style="18" customWidth="1"/>
  </cols>
  <sheetData>
    <row r="1" spans="2:18" ht="15" customHeight="1" thickBot="1">
      <c r="B1" s="69" t="s">
        <v>146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2:43" ht="11.25" customHeight="1">
      <c r="B2" s="89"/>
      <c r="C2" s="90"/>
      <c r="D2" s="90"/>
      <c r="E2" s="90"/>
      <c r="F2" s="90"/>
      <c r="G2" s="90"/>
      <c r="H2" s="90"/>
      <c r="I2" s="90"/>
      <c r="J2" s="90"/>
      <c r="K2" s="91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2:43" ht="18">
      <c r="B3" s="92"/>
      <c r="C3" s="332" t="str">
        <f>CONCATENATE("Анализ состава и структуры прибыли (убытка) ",'Форма №2'!H16," за ",('Форма №2'!AD14-1)," год")</f>
        <v>Анализ состава и структуры прибыли (убытка) ЧУП Стройэксперт за 2010 год</v>
      </c>
      <c r="D3" s="332"/>
      <c r="E3" s="332"/>
      <c r="F3" s="332"/>
      <c r="G3" s="332"/>
      <c r="H3" s="332"/>
      <c r="I3" s="332"/>
      <c r="J3" s="332"/>
      <c r="K3" s="93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</row>
    <row r="4" spans="2:43" ht="12.75" customHeight="1">
      <c r="B4" s="92"/>
      <c r="C4" s="71"/>
      <c r="D4" s="71"/>
      <c r="E4" s="71"/>
      <c r="F4" s="71"/>
      <c r="G4" s="71"/>
      <c r="H4" s="71"/>
      <c r="I4" s="71"/>
      <c r="J4" s="71"/>
      <c r="K4" s="93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3" ht="57" customHeight="1">
      <c r="B5" s="94"/>
      <c r="C5" s="333" t="s">
        <v>65</v>
      </c>
      <c r="D5" s="333" t="s">
        <v>147</v>
      </c>
      <c r="E5" s="328" t="str">
        <f>'Форма №2'!AC32</f>
        <v>За отчетный период</v>
      </c>
      <c r="F5" s="328"/>
      <c r="G5" s="328" t="str">
        <f>'Форма №2'!AH32</f>
        <v>За аналогичный период прошлого года</v>
      </c>
      <c r="H5" s="329"/>
      <c r="I5" s="330" t="s">
        <v>149</v>
      </c>
      <c r="J5" s="330" t="s">
        <v>150</v>
      </c>
      <c r="K5" s="93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3" ht="38.25">
      <c r="B6" s="94"/>
      <c r="C6" s="334"/>
      <c r="D6" s="334"/>
      <c r="E6" s="75" t="s">
        <v>151</v>
      </c>
      <c r="F6" s="74" t="s">
        <v>127</v>
      </c>
      <c r="G6" s="75" t="s">
        <v>151</v>
      </c>
      <c r="H6" s="75" t="s">
        <v>127</v>
      </c>
      <c r="I6" s="331"/>
      <c r="J6" s="331"/>
      <c r="K6" s="93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2:25" s="76" customFormat="1" ht="38.25">
      <c r="B7" s="19"/>
      <c r="C7" s="77" t="s">
        <v>148</v>
      </c>
      <c r="D7" s="78" t="s">
        <v>152</v>
      </c>
      <c r="E7" s="79">
        <f>'Форма №2'!AC50</f>
        <v>1200</v>
      </c>
      <c r="F7" s="85">
        <f aca="true" t="shared" si="0" ref="F7:F12">E7/$E$13</f>
        <v>0.7348438456827924</v>
      </c>
      <c r="G7" s="79">
        <f>'Форма №2'!AH50</f>
        <v>44980</v>
      </c>
      <c r="H7" s="85">
        <f aca="true" t="shared" si="1" ref="H7:H12">G7/$G$13</f>
        <v>0.9979588214412496</v>
      </c>
      <c r="I7" s="79">
        <f>E7-G7</f>
        <v>-43780</v>
      </c>
      <c r="J7" s="85">
        <f aca="true" t="shared" si="2" ref="J7:J12">IF(G7=0,0,E7/G7)</f>
        <v>0.026678523788350377</v>
      </c>
      <c r="K7" s="20"/>
      <c r="T7" s="80"/>
      <c r="U7" s="80"/>
      <c r="V7" s="80"/>
      <c r="W7" s="80"/>
      <c r="X7" s="80"/>
      <c r="Y7" s="80"/>
    </row>
    <row r="8" spans="2:25" s="81" customFormat="1" ht="38.25">
      <c r="B8" s="19"/>
      <c r="C8" s="77" t="s">
        <v>130</v>
      </c>
      <c r="D8" s="78" t="s">
        <v>153</v>
      </c>
      <c r="E8" s="79">
        <f>'Форма №2'!AC67</f>
        <v>430</v>
      </c>
      <c r="F8" s="85">
        <f t="shared" si="0"/>
        <v>0.2633190447030006</v>
      </c>
      <c r="G8" s="79">
        <f>'Форма №2'!AH67</f>
        <v>89</v>
      </c>
      <c r="H8" s="85">
        <f t="shared" si="1"/>
        <v>0.0019746183883564074</v>
      </c>
      <c r="I8" s="79">
        <f aca="true" t="shared" si="3" ref="I8:I13">E8-G8</f>
        <v>341</v>
      </c>
      <c r="J8" s="85">
        <f t="shared" si="2"/>
        <v>4.831460674157303</v>
      </c>
      <c r="K8" s="20"/>
      <c r="T8" s="80"/>
      <c r="U8" s="80"/>
      <c r="V8" s="80"/>
      <c r="W8" s="80"/>
      <c r="X8" s="80"/>
      <c r="Y8" s="80"/>
    </row>
    <row r="9" spans="1:25" s="83" customFormat="1" ht="38.25">
      <c r="A9" s="82"/>
      <c r="B9" s="95"/>
      <c r="C9" s="77" t="s">
        <v>128</v>
      </c>
      <c r="D9" s="78" t="s">
        <v>154</v>
      </c>
      <c r="E9" s="79">
        <f>'Форма №2'!AC74</f>
        <v>3</v>
      </c>
      <c r="F9" s="85">
        <f t="shared" si="0"/>
        <v>0.001837109614206981</v>
      </c>
      <c r="G9" s="79">
        <f>'Форма №2'!AH74</f>
        <v>3</v>
      </c>
      <c r="H9" s="85">
        <f t="shared" si="1"/>
        <v>6.656017039403621E-05</v>
      </c>
      <c r="I9" s="79">
        <f t="shared" si="3"/>
        <v>0</v>
      </c>
      <c r="J9" s="85">
        <f t="shared" si="2"/>
        <v>1</v>
      </c>
      <c r="K9" s="96"/>
      <c r="T9" s="80"/>
      <c r="U9" s="80"/>
      <c r="V9" s="80"/>
      <c r="W9" s="80"/>
      <c r="X9" s="80"/>
      <c r="Y9" s="80"/>
    </row>
    <row r="10" spans="2:25" s="76" customFormat="1" ht="25.5">
      <c r="B10" s="19"/>
      <c r="C10" s="77" t="s">
        <v>129</v>
      </c>
      <c r="D10" s="78" t="s">
        <v>155</v>
      </c>
      <c r="E10" s="79">
        <f>'Форма №2'!AC79+'Форма №2'!AC80</f>
        <v>7</v>
      </c>
      <c r="F10" s="85">
        <f t="shared" si="0"/>
        <v>0.004286589099816289</v>
      </c>
      <c r="G10" s="79">
        <f>'Форма №2'!AH79+'Форма №2'!AH80</f>
        <v>2</v>
      </c>
      <c r="H10" s="85">
        <f t="shared" si="1"/>
        <v>4.437344692935747E-05</v>
      </c>
      <c r="I10" s="79">
        <f t="shared" si="3"/>
        <v>5</v>
      </c>
      <c r="J10" s="85">
        <f t="shared" si="2"/>
        <v>3.5</v>
      </c>
      <c r="K10" s="20"/>
      <c r="T10" s="80"/>
      <c r="U10" s="80"/>
      <c r="V10" s="80"/>
      <c r="W10" s="80"/>
      <c r="X10" s="80"/>
      <c r="Y10" s="80"/>
    </row>
    <row r="11" spans="2:25" s="81" customFormat="1" ht="25.5">
      <c r="B11" s="19"/>
      <c r="C11" s="77" t="s">
        <v>131</v>
      </c>
      <c r="D11" s="78" t="s">
        <v>156</v>
      </c>
      <c r="E11" s="79">
        <f>'Форма №2'!AC81</f>
        <v>0</v>
      </c>
      <c r="F11" s="85">
        <f t="shared" si="0"/>
        <v>0</v>
      </c>
      <c r="G11" s="79">
        <f>'Форма №2'!AH81</f>
        <v>0</v>
      </c>
      <c r="H11" s="85">
        <f t="shared" si="1"/>
        <v>0</v>
      </c>
      <c r="I11" s="79">
        <f t="shared" si="3"/>
        <v>0</v>
      </c>
      <c r="J11" s="85">
        <f t="shared" si="2"/>
        <v>0</v>
      </c>
      <c r="K11" s="20"/>
      <c r="T11" s="80"/>
      <c r="U11" s="80"/>
      <c r="V11" s="80"/>
      <c r="W11" s="80"/>
      <c r="X11" s="80"/>
      <c r="Y11" s="80"/>
    </row>
    <row r="12" spans="2:25" s="81" customFormat="1" ht="25.5">
      <c r="B12" s="19"/>
      <c r="C12" s="77" t="s">
        <v>132</v>
      </c>
      <c r="D12" s="78" t="s">
        <v>157</v>
      </c>
      <c r="E12" s="79">
        <f>'Форма №2'!AC82</f>
        <v>1626</v>
      </c>
      <c r="F12" s="85">
        <f t="shared" si="0"/>
        <v>0.9957134109001837</v>
      </c>
      <c r="G12" s="79">
        <f>'Форма №2'!AH82</f>
        <v>45070</v>
      </c>
      <c r="H12" s="85">
        <f t="shared" si="1"/>
        <v>0.9999556265530707</v>
      </c>
      <c r="I12" s="79">
        <f t="shared" si="3"/>
        <v>-43444</v>
      </c>
      <c r="J12" s="85">
        <f t="shared" si="2"/>
        <v>0.03607721322387397</v>
      </c>
      <c r="K12" s="20"/>
      <c r="T12" s="80"/>
      <c r="U12" s="80"/>
      <c r="V12" s="80"/>
      <c r="W12" s="80"/>
      <c r="X12" s="80"/>
      <c r="Y12" s="80"/>
    </row>
    <row r="13" spans="2:25" s="81" customFormat="1" ht="25.5">
      <c r="B13" s="19"/>
      <c r="C13" s="77" t="s">
        <v>133</v>
      </c>
      <c r="D13" s="78" t="s">
        <v>158</v>
      </c>
      <c r="E13" s="79">
        <f>'Форма №2'!AC75</f>
        <v>1633</v>
      </c>
      <c r="F13" s="84" t="s">
        <v>137</v>
      </c>
      <c r="G13" s="79">
        <f>'Форма №2'!AH75</f>
        <v>45072</v>
      </c>
      <c r="H13" s="84" t="s">
        <v>137</v>
      </c>
      <c r="I13" s="79">
        <f t="shared" si="3"/>
        <v>-43439</v>
      </c>
      <c r="J13" s="84" t="s">
        <v>137</v>
      </c>
      <c r="K13" s="20"/>
      <c r="T13" s="80"/>
      <c r="U13" s="80"/>
      <c r="V13" s="80"/>
      <c r="W13" s="80"/>
      <c r="X13" s="80"/>
      <c r="Y13" s="80"/>
    </row>
    <row r="14" spans="2:11" ht="12" customHeight="1" thickBot="1">
      <c r="B14" s="36"/>
      <c r="C14" s="97"/>
      <c r="D14" s="97"/>
      <c r="E14" s="97"/>
      <c r="F14" s="97"/>
      <c r="G14" s="97"/>
      <c r="H14" s="97"/>
      <c r="I14" s="97"/>
      <c r="J14" s="97"/>
      <c r="K14" s="98"/>
    </row>
  </sheetData>
  <sheetProtection/>
  <mergeCells count="7">
    <mergeCell ref="G5:H5"/>
    <mergeCell ref="I5:I6"/>
    <mergeCell ref="J5:J6"/>
    <mergeCell ref="C3:J3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O46"/>
  <sheetViews>
    <sheetView zoomScalePageLayoutView="0" workbookViewId="0" topLeftCell="A19">
      <selection activeCell="F34" sqref="F34"/>
    </sheetView>
  </sheetViews>
  <sheetFormatPr defaultColWidth="2.75390625" defaultRowHeight="12" customHeight="1"/>
  <cols>
    <col min="1" max="1" width="4.25390625" style="18" bestFit="1" customWidth="1"/>
    <col min="2" max="2" width="3.25390625" style="18" customWidth="1"/>
    <col min="3" max="3" width="7.75390625" style="86" customWidth="1"/>
    <col min="4" max="4" width="58.625" style="86" customWidth="1"/>
    <col min="5" max="5" width="13.125" style="87" customWidth="1"/>
    <col min="6" max="6" width="14.25390625" style="87" customWidth="1"/>
    <col min="7" max="7" width="13.25390625" style="87" customWidth="1"/>
    <col min="8" max="8" width="16.00390625" style="18" bestFit="1" customWidth="1"/>
    <col min="9" max="9" width="3.00390625" style="18" customWidth="1"/>
    <col min="10" max="12" width="2.75390625" style="18" customWidth="1"/>
    <col min="13" max="13" width="6.625" style="18" bestFit="1" customWidth="1"/>
    <col min="14" max="14" width="2.75390625" style="18" customWidth="1"/>
    <col min="15" max="15" width="6.625" style="18" bestFit="1" customWidth="1"/>
    <col min="16" max="17" width="2.75390625" style="18" customWidth="1"/>
    <col min="18" max="22" width="3.25390625" style="18" bestFit="1" customWidth="1"/>
    <col min="23" max="23" width="4.75390625" style="18" bestFit="1" customWidth="1"/>
    <col min="24" max="16384" width="2.75390625" style="18" customWidth="1"/>
  </cols>
  <sheetData>
    <row r="1" spans="2:16" ht="15" customHeight="1" thickBot="1">
      <c r="B1" s="69" t="s">
        <v>146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41" ht="11.25" customHeight="1">
      <c r="B2" s="89"/>
      <c r="C2" s="90"/>
      <c r="D2" s="90"/>
      <c r="E2" s="90"/>
      <c r="F2" s="90"/>
      <c r="G2" s="90"/>
      <c r="H2" s="90"/>
      <c r="I2" s="91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2:41" ht="39.75" customHeight="1">
      <c r="B3" s="92"/>
      <c r="C3" s="332" t="str">
        <f>CONCATENATE("Анализ динамики доходов, расходов и финансовых результатов ",'Форма №2'!H16," за ",('Форма №2'!AD14-1),-('Форма №2'!AD14)," годы")</f>
        <v>Анализ динамики доходов, расходов и финансовых результатов ЧУП Стройэксперт за 2010-2011 годы</v>
      </c>
      <c r="D3" s="332"/>
      <c r="E3" s="332"/>
      <c r="F3" s="332"/>
      <c r="G3" s="332"/>
      <c r="H3" s="332"/>
      <c r="I3" s="93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2:41" ht="12.75" customHeight="1">
      <c r="B4" s="92"/>
      <c r="C4" s="71"/>
      <c r="D4" s="71"/>
      <c r="E4" s="71"/>
      <c r="F4" s="71"/>
      <c r="G4" s="71"/>
      <c r="H4" s="71"/>
      <c r="I4" s="93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2:41" ht="57" customHeight="1">
      <c r="B5" s="94"/>
      <c r="C5" s="73" t="s">
        <v>65</v>
      </c>
      <c r="D5" s="73" t="s">
        <v>147</v>
      </c>
      <c r="E5" s="88" t="str">
        <f>'Форма №2'!AC32</f>
        <v>За отчетный период</v>
      </c>
      <c r="F5" s="101" t="str">
        <f>'Форма №2'!AH32</f>
        <v>За аналогичный период прошлого года</v>
      </c>
      <c r="G5" s="88" t="s">
        <v>214</v>
      </c>
      <c r="H5" s="72" t="s">
        <v>215</v>
      </c>
      <c r="I5" s="93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</row>
    <row r="6" spans="2:23" s="76" customFormat="1" ht="12.75">
      <c r="B6" s="19"/>
      <c r="C6" s="77" t="s">
        <v>148</v>
      </c>
      <c r="D6" s="102" t="s">
        <v>175</v>
      </c>
      <c r="E6" s="79"/>
      <c r="F6" s="85"/>
      <c r="G6" s="79"/>
      <c r="H6" s="85"/>
      <c r="I6" s="20"/>
      <c r="R6" s="80"/>
      <c r="S6" s="80"/>
      <c r="T6" s="80"/>
      <c r="U6" s="80"/>
      <c r="V6" s="80"/>
      <c r="W6" s="80"/>
    </row>
    <row r="7" spans="2:23" s="76" customFormat="1" ht="12.75">
      <c r="B7" s="19"/>
      <c r="C7" s="77" t="s">
        <v>176</v>
      </c>
      <c r="D7" s="99" t="s">
        <v>22</v>
      </c>
      <c r="E7" s="79">
        <f>'Форма №2'!AC38</f>
        <v>6000</v>
      </c>
      <c r="F7" s="79">
        <f>'Форма №2'!AH38</f>
        <v>50000</v>
      </c>
      <c r="G7" s="79">
        <f>E7-F7</f>
        <v>-44000</v>
      </c>
      <c r="H7" s="85">
        <f>IF(F7=0,0,E7/F7)</f>
        <v>0.12</v>
      </c>
      <c r="I7" s="20"/>
      <c r="R7" s="80"/>
      <c r="S7" s="80"/>
      <c r="T7" s="80"/>
      <c r="U7" s="80"/>
      <c r="V7" s="80"/>
      <c r="W7" s="80"/>
    </row>
    <row r="8" spans="2:23" s="76" customFormat="1" ht="25.5">
      <c r="B8" s="19"/>
      <c r="C8" s="77" t="s">
        <v>177</v>
      </c>
      <c r="D8" s="99" t="s">
        <v>80</v>
      </c>
      <c r="E8" s="79">
        <f>'Форма №2'!AC39</f>
        <v>800</v>
      </c>
      <c r="F8" s="79">
        <f>'Форма №2'!AH39</f>
        <v>820</v>
      </c>
      <c r="G8" s="79">
        <f aca="true" t="shared" si="0" ref="G8:G13">E8-F8</f>
        <v>-20</v>
      </c>
      <c r="H8" s="85">
        <f aca="true" t="shared" si="1" ref="H8:H13">IF(F8=0,0,E8/F8)</f>
        <v>0.975609756097561</v>
      </c>
      <c r="I8" s="20"/>
      <c r="R8" s="80"/>
      <c r="S8" s="80"/>
      <c r="T8" s="80"/>
      <c r="U8" s="80"/>
      <c r="V8" s="80"/>
      <c r="W8" s="80"/>
    </row>
    <row r="9" spans="2:23" s="76" customFormat="1" ht="25.5">
      <c r="B9" s="19"/>
      <c r="C9" s="77" t="s">
        <v>178</v>
      </c>
      <c r="D9" s="99" t="s">
        <v>167</v>
      </c>
      <c r="E9" s="79">
        <f>'Форма №2'!AC41</f>
        <v>5200</v>
      </c>
      <c r="F9" s="79">
        <f>'Форма №2'!AH41</f>
        <v>49180</v>
      </c>
      <c r="G9" s="79">
        <f t="shared" si="0"/>
        <v>-43980</v>
      </c>
      <c r="H9" s="85">
        <f t="shared" si="1"/>
        <v>0.10573403822692151</v>
      </c>
      <c r="I9" s="20"/>
      <c r="R9" s="80"/>
      <c r="S9" s="80"/>
      <c r="T9" s="80"/>
      <c r="U9" s="80"/>
      <c r="V9" s="80"/>
      <c r="W9" s="80"/>
    </row>
    <row r="10" spans="2:23" s="76" customFormat="1" ht="17.25" customHeight="1">
      <c r="B10" s="19"/>
      <c r="C10" s="77" t="s">
        <v>179</v>
      </c>
      <c r="D10" s="99" t="s">
        <v>26</v>
      </c>
      <c r="E10" s="79">
        <f>'Форма №2'!AC46</f>
        <v>4000</v>
      </c>
      <c r="F10" s="79">
        <f>'Форма №2'!AH46</f>
        <v>4200</v>
      </c>
      <c r="G10" s="79">
        <f t="shared" si="0"/>
        <v>-200</v>
      </c>
      <c r="H10" s="85">
        <f t="shared" si="1"/>
        <v>0.9523809523809523</v>
      </c>
      <c r="I10" s="20"/>
      <c r="R10" s="80"/>
      <c r="S10" s="80"/>
      <c r="T10" s="80"/>
      <c r="U10" s="80"/>
      <c r="V10" s="80"/>
      <c r="W10" s="80"/>
    </row>
    <row r="11" spans="2:23" s="76" customFormat="1" ht="12.75">
      <c r="B11" s="19"/>
      <c r="C11" s="77" t="s">
        <v>180</v>
      </c>
      <c r="D11" s="99" t="s">
        <v>28</v>
      </c>
      <c r="E11" s="79">
        <f>'Форма №2'!AC48</f>
        <v>0</v>
      </c>
      <c r="F11" s="79">
        <f>'Форма №2'!AH48</f>
        <v>0</v>
      </c>
      <c r="G11" s="79">
        <f t="shared" si="0"/>
        <v>0</v>
      </c>
      <c r="H11" s="85">
        <f t="shared" si="1"/>
        <v>0</v>
      </c>
      <c r="I11" s="20"/>
      <c r="R11" s="80"/>
      <c r="S11" s="80"/>
      <c r="T11" s="80"/>
      <c r="U11" s="80"/>
      <c r="V11" s="80"/>
      <c r="W11" s="80"/>
    </row>
    <row r="12" spans="2:23" s="76" customFormat="1" ht="12.75">
      <c r="B12" s="19"/>
      <c r="C12" s="77" t="s">
        <v>181</v>
      </c>
      <c r="D12" s="99" t="s">
        <v>30</v>
      </c>
      <c r="E12" s="79">
        <f>'Форма №2'!AC49</f>
        <v>0</v>
      </c>
      <c r="F12" s="79">
        <f>'Форма №2'!AH49</f>
        <v>0</v>
      </c>
      <c r="G12" s="79">
        <f t="shared" si="0"/>
        <v>0</v>
      </c>
      <c r="H12" s="85">
        <f t="shared" si="1"/>
        <v>0</v>
      </c>
      <c r="I12" s="20"/>
      <c r="R12" s="80"/>
      <c r="S12" s="80"/>
      <c r="T12" s="80"/>
      <c r="U12" s="80"/>
      <c r="V12" s="80"/>
      <c r="W12" s="80"/>
    </row>
    <row r="13" spans="2:23" s="76" customFormat="1" ht="25.5">
      <c r="B13" s="19"/>
      <c r="C13" s="77"/>
      <c r="D13" s="78" t="s">
        <v>168</v>
      </c>
      <c r="E13" s="79">
        <f>'Форма №2'!AC50</f>
        <v>1200</v>
      </c>
      <c r="F13" s="79">
        <f>'Форма №2'!AH50</f>
        <v>44980</v>
      </c>
      <c r="G13" s="79">
        <f t="shared" si="0"/>
        <v>-43780</v>
      </c>
      <c r="H13" s="85">
        <f t="shared" si="1"/>
        <v>0.026678523788350377</v>
      </c>
      <c r="I13" s="20"/>
      <c r="R13" s="80"/>
      <c r="S13" s="80"/>
      <c r="T13" s="80"/>
      <c r="U13" s="80"/>
      <c r="V13" s="80"/>
      <c r="W13" s="80"/>
    </row>
    <row r="14" spans="2:23" s="76" customFormat="1" ht="12.75">
      <c r="B14" s="19"/>
      <c r="C14" s="77" t="s">
        <v>130</v>
      </c>
      <c r="D14" s="102" t="s">
        <v>182</v>
      </c>
      <c r="E14" s="79"/>
      <c r="F14" s="85"/>
      <c r="G14" s="79"/>
      <c r="H14" s="85"/>
      <c r="I14" s="20"/>
      <c r="R14" s="80"/>
      <c r="S14" s="80"/>
      <c r="T14" s="80"/>
      <c r="U14" s="80"/>
      <c r="V14" s="80"/>
      <c r="W14" s="80"/>
    </row>
    <row r="15" spans="2:23" s="76" customFormat="1" ht="12.75">
      <c r="B15" s="19"/>
      <c r="C15" s="77" t="s">
        <v>183</v>
      </c>
      <c r="D15" s="78" t="s">
        <v>34</v>
      </c>
      <c r="E15" s="79">
        <f>'Форма №2'!AC53</f>
        <v>500</v>
      </c>
      <c r="F15" s="79">
        <f>'Форма №2'!AH53</f>
        <v>100</v>
      </c>
      <c r="G15" s="79">
        <f aca="true" t="shared" si="2" ref="G15:G27">E15-F15</f>
        <v>400</v>
      </c>
      <c r="H15" s="85">
        <f aca="true" t="shared" si="3" ref="H15:H27">IF(F15=0,0,E15/F15)</f>
        <v>5</v>
      </c>
      <c r="I15" s="20"/>
      <c r="R15" s="80"/>
      <c r="S15" s="80"/>
      <c r="T15" s="80"/>
      <c r="U15" s="80"/>
      <c r="V15" s="80"/>
      <c r="W15" s="80"/>
    </row>
    <row r="16" spans="2:23" s="76" customFormat="1" ht="12.75">
      <c r="B16" s="19"/>
      <c r="C16" s="77" t="s">
        <v>184</v>
      </c>
      <c r="D16" s="99" t="s">
        <v>169</v>
      </c>
      <c r="E16" s="79">
        <f>'Форма №2'!AC54</f>
        <v>50</v>
      </c>
      <c r="F16" s="79">
        <f>'Форма №2'!AH54</f>
        <v>10</v>
      </c>
      <c r="G16" s="79">
        <f t="shared" si="2"/>
        <v>40</v>
      </c>
      <c r="H16" s="85">
        <f t="shared" si="3"/>
        <v>5</v>
      </c>
      <c r="I16" s="20"/>
      <c r="R16" s="80"/>
      <c r="S16" s="80"/>
      <c r="T16" s="80"/>
      <c r="U16" s="80"/>
      <c r="V16" s="80"/>
      <c r="W16" s="80"/>
    </row>
    <row r="17" spans="2:23" s="76" customFormat="1" ht="25.5">
      <c r="B17" s="19"/>
      <c r="C17" s="77" t="s">
        <v>185</v>
      </c>
      <c r="D17" s="99" t="s">
        <v>188</v>
      </c>
      <c r="E17" s="79">
        <f>'Форма №2'!AC55</f>
        <v>450</v>
      </c>
      <c r="F17" s="79">
        <f>'Форма №2'!AH55</f>
        <v>90</v>
      </c>
      <c r="G17" s="79">
        <f t="shared" si="2"/>
        <v>360</v>
      </c>
      <c r="H17" s="85">
        <f t="shared" si="3"/>
        <v>5</v>
      </c>
      <c r="I17" s="20"/>
      <c r="R17" s="80"/>
      <c r="S17" s="80"/>
      <c r="T17" s="80"/>
      <c r="U17" s="80"/>
      <c r="V17" s="80"/>
      <c r="W17" s="80"/>
    </row>
    <row r="18" spans="2:23" s="76" customFormat="1" ht="12.75">
      <c r="B18" s="19"/>
      <c r="C18" s="77" t="s">
        <v>186</v>
      </c>
      <c r="D18" s="100" t="s">
        <v>189</v>
      </c>
      <c r="E18" s="103">
        <v>300</v>
      </c>
      <c r="F18" s="103">
        <v>80</v>
      </c>
      <c r="G18" s="79">
        <f t="shared" si="2"/>
        <v>220</v>
      </c>
      <c r="H18" s="85">
        <f t="shared" si="3"/>
        <v>3.75</v>
      </c>
      <c r="I18" s="20"/>
      <c r="R18" s="80"/>
      <c r="S18" s="80"/>
      <c r="T18" s="80"/>
      <c r="U18" s="80"/>
      <c r="V18" s="80"/>
      <c r="W18" s="80"/>
    </row>
    <row r="19" spans="2:23" s="76" customFormat="1" ht="12.75">
      <c r="B19" s="19"/>
      <c r="C19" s="77" t="s">
        <v>187</v>
      </c>
      <c r="D19" s="100" t="s">
        <v>170</v>
      </c>
      <c r="E19" s="103">
        <v>150</v>
      </c>
      <c r="F19" s="103">
        <v>10</v>
      </c>
      <c r="G19" s="79">
        <f t="shared" si="2"/>
        <v>140</v>
      </c>
      <c r="H19" s="85">
        <f t="shared" si="3"/>
        <v>15</v>
      </c>
      <c r="I19" s="20"/>
      <c r="R19" s="80"/>
      <c r="S19" s="80"/>
      <c r="T19" s="80"/>
      <c r="U19" s="80"/>
      <c r="V19" s="80"/>
      <c r="W19" s="80"/>
    </row>
    <row r="20" spans="2:23" s="76" customFormat="1" ht="12.75">
      <c r="B20" s="19"/>
      <c r="C20" s="77" t="s">
        <v>190</v>
      </c>
      <c r="D20" s="100" t="s">
        <v>42</v>
      </c>
      <c r="E20" s="79">
        <f>'Форма №2'!AC61</f>
        <v>0</v>
      </c>
      <c r="F20" s="79">
        <f>'Форма №2'!AH61</f>
        <v>0</v>
      </c>
      <c r="G20" s="79">
        <f t="shared" si="2"/>
        <v>0</v>
      </c>
      <c r="H20" s="85">
        <f t="shared" si="3"/>
        <v>0</v>
      </c>
      <c r="I20" s="20"/>
      <c r="R20" s="80"/>
      <c r="S20" s="80"/>
      <c r="T20" s="80"/>
      <c r="U20" s="80"/>
      <c r="V20" s="80"/>
      <c r="W20" s="80"/>
    </row>
    <row r="21" spans="2:23" s="76" customFormat="1" ht="12.75">
      <c r="B21" s="19"/>
      <c r="C21" s="77" t="s">
        <v>193</v>
      </c>
      <c r="D21" s="78" t="s">
        <v>191</v>
      </c>
      <c r="E21" s="79">
        <f>'Форма №2'!AC62</f>
        <v>20</v>
      </c>
      <c r="F21" s="79">
        <f>'Форма №2'!AH62</f>
        <v>1</v>
      </c>
      <c r="G21" s="79">
        <f t="shared" si="2"/>
        <v>19</v>
      </c>
      <c r="H21" s="85">
        <f t="shared" si="3"/>
        <v>20</v>
      </c>
      <c r="I21" s="20"/>
      <c r="R21" s="80"/>
      <c r="S21" s="80"/>
      <c r="T21" s="80"/>
      <c r="U21" s="80"/>
      <c r="V21" s="80"/>
      <c r="W21" s="80"/>
    </row>
    <row r="22" spans="2:23" s="76" customFormat="1" ht="12.75">
      <c r="B22" s="19"/>
      <c r="C22" s="77" t="s">
        <v>194</v>
      </c>
      <c r="D22" s="99" t="s">
        <v>189</v>
      </c>
      <c r="E22" s="103">
        <v>1</v>
      </c>
      <c r="F22" s="103">
        <v>0</v>
      </c>
      <c r="G22" s="79">
        <f t="shared" si="2"/>
        <v>1</v>
      </c>
      <c r="H22" s="85">
        <f t="shared" si="3"/>
        <v>0</v>
      </c>
      <c r="I22" s="20"/>
      <c r="R22" s="80"/>
      <c r="S22" s="80"/>
      <c r="T22" s="80"/>
      <c r="U22" s="80"/>
      <c r="V22" s="80"/>
      <c r="W22" s="80"/>
    </row>
    <row r="23" spans="2:23" s="76" customFormat="1" ht="12.75">
      <c r="B23" s="19"/>
      <c r="C23" s="77" t="s">
        <v>195</v>
      </c>
      <c r="D23" s="99" t="s">
        <v>170</v>
      </c>
      <c r="E23" s="103">
        <v>9</v>
      </c>
      <c r="F23" s="103">
        <v>0</v>
      </c>
      <c r="G23" s="79">
        <f t="shared" si="2"/>
        <v>9</v>
      </c>
      <c r="H23" s="85">
        <f t="shared" si="3"/>
        <v>0</v>
      </c>
      <c r="I23" s="20"/>
      <c r="R23" s="80"/>
      <c r="S23" s="80"/>
      <c r="T23" s="80"/>
      <c r="U23" s="80"/>
      <c r="V23" s="80"/>
      <c r="W23" s="80"/>
    </row>
    <row r="24" spans="2:23" s="76" customFormat="1" ht="12.75">
      <c r="B24" s="19"/>
      <c r="C24" s="77" t="s">
        <v>196</v>
      </c>
      <c r="D24" s="99" t="s">
        <v>44</v>
      </c>
      <c r="E24" s="103">
        <v>10</v>
      </c>
      <c r="F24" s="103">
        <v>1</v>
      </c>
      <c r="G24" s="79">
        <f t="shared" si="2"/>
        <v>9</v>
      </c>
      <c r="H24" s="85">
        <f t="shared" si="3"/>
        <v>10</v>
      </c>
      <c r="I24" s="20"/>
      <c r="R24" s="80"/>
      <c r="S24" s="80"/>
      <c r="T24" s="80"/>
      <c r="U24" s="80"/>
      <c r="V24" s="80"/>
      <c r="W24" s="80"/>
    </row>
    <row r="25" spans="2:23" s="76" customFormat="1" ht="12.75">
      <c r="B25" s="19"/>
      <c r="C25" s="77" t="s">
        <v>197</v>
      </c>
      <c r="D25" s="78" t="s">
        <v>171</v>
      </c>
      <c r="E25" s="103">
        <v>0</v>
      </c>
      <c r="F25" s="103">
        <v>0</v>
      </c>
      <c r="G25" s="79">
        <f t="shared" si="2"/>
        <v>0</v>
      </c>
      <c r="H25" s="85">
        <f t="shared" si="3"/>
        <v>0</v>
      </c>
      <c r="I25" s="20"/>
      <c r="R25" s="80"/>
      <c r="S25" s="80"/>
      <c r="T25" s="80"/>
      <c r="U25" s="80"/>
      <c r="V25" s="80"/>
      <c r="W25" s="80"/>
    </row>
    <row r="26" spans="2:23" s="76" customFormat="1" ht="15" customHeight="1">
      <c r="B26" s="19"/>
      <c r="C26" s="77" t="s">
        <v>198</v>
      </c>
      <c r="D26" s="78" t="s">
        <v>172</v>
      </c>
      <c r="E26" s="103">
        <v>0</v>
      </c>
      <c r="F26" s="103">
        <v>0</v>
      </c>
      <c r="G26" s="79">
        <f t="shared" si="2"/>
        <v>0</v>
      </c>
      <c r="H26" s="85">
        <f t="shared" si="3"/>
        <v>0</v>
      </c>
      <c r="I26" s="20"/>
      <c r="R26" s="80"/>
      <c r="S26" s="80"/>
      <c r="T26" s="80"/>
      <c r="U26" s="80"/>
      <c r="V26" s="80"/>
      <c r="W26" s="80"/>
    </row>
    <row r="27" spans="2:23" s="76" customFormat="1" ht="12.75">
      <c r="B27" s="19"/>
      <c r="C27" s="77"/>
      <c r="D27" s="78" t="s">
        <v>173</v>
      </c>
      <c r="E27" s="79">
        <f>IF((E17-E21+E25+E26)&lt;&gt;'Форма №2'!AC67,FALSE,E17-E21+E25+E26)</f>
        <v>430</v>
      </c>
      <c r="F27" s="79">
        <f>IF((F17-F21+F25+F26)&lt;&gt;'Форма №2'!AH67,FALSE,F17-F21+F25+F26)</f>
        <v>89</v>
      </c>
      <c r="G27" s="79">
        <f t="shared" si="2"/>
        <v>341</v>
      </c>
      <c r="H27" s="85">
        <f t="shared" si="3"/>
        <v>4.831460674157303</v>
      </c>
      <c r="I27" s="20"/>
      <c r="R27" s="80"/>
      <c r="S27" s="80"/>
      <c r="T27" s="80"/>
      <c r="U27" s="80"/>
      <c r="V27" s="80"/>
      <c r="W27" s="80"/>
    </row>
    <row r="28" spans="2:23" s="76" customFormat="1" ht="12.75">
      <c r="B28" s="19"/>
      <c r="C28" s="77" t="s">
        <v>128</v>
      </c>
      <c r="D28" s="102" t="s">
        <v>216</v>
      </c>
      <c r="E28" s="79"/>
      <c r="F28" s="79"/>
      <c r="G28" s="79"/>
      <c r="H28" s="85"/>
      <c r="I28" s="20"/>
      <c r="R28" s="80"/>
      <c r="S28" s="80"/>
      <c r="T28" s="80"/>
      <c r="U28" s="80"/>
      <c r="V28" s="80"/>
      <c r="W28" s="80"/>
    </row>
    <row r="29" spans="2:23" s="76" customFormat="1" ht="12.75">
      <c r="B29" s="19"/>
      <c r="C29" s="77" t="s">
        <v>192</v>
      </c>
      <c r="D29" s="78" t="s">
        <v>48</v>
      </c>
      <c r="E29" s="79">
        <f>'Форма №2'!AC69</f>
        <v>10</v>
      </c>
      <c r="F29" s="79">
        <f>'Форма №2'!AH69</f>
        <v>11</v>
      </c>
      <c r="G29" s="79">
        <f aca="true" t="shared" si="4" ref="G29:G45">E29-F29</f>
        <v>-1</v>
      </c>
      <c r="H29" s="85">
        <f aca="true" t="shared" si="5" ref="H29:H45">IF(F29=0,0,E29/F29)</f>
        <v>0.9090909090909091</v>
      </c>
      <c r="I29" s="20"/>
      <c r="R29" s="80"/>
      <c r="S29" s="80"/>
      <c r="T29" s="80"/>
      <c r="U29" s="80"/>
      <c r="V29" s="80"/>
      <c r="W29" s="80"/>
    </row>
    <row r="30" spans="2:23" s="76" customFormat="1" ht="12.75">
      <c r="B30" s="19"/>
      <c r="C30" s="77" t="s">
        <v>199</v>
      </c>
      <c r="D30" s="99" t="s">
        <v>83</v>
      </c>
      <c r="E30" s="79">
        <f>'Форма №2'!AC70</f>
        <v>0</v>
      </c>
      <c r="F30" s="79">
        <f>'Форма №2'!AH70</f>
        <v>0</v>
      </c>
      <c r="G30" s="79">
        <f t="shared" si="4"/>
        <v>0</v>
      </c>
      <c r="H30" s="85">
        <f t="shared" si="5"/>
        <v>0</v>
      </c>
      <c r="I30" s="20"/>
      <c r="R30" s="80"/>
      <c r="S30" s="80"/>
      <c r="T30" s="80"/>
      <c r="U30" s="80"/>
      <c r="V30" s="80"/>
      <c r="W30" s="80"/>
    </row>
    <row r="31" spans="2:23" s="76" customFormat="1" ht="25.5">
      <c r="B31" s="19"/>
      <c r="C31" s="77" t="s">
        <v>200</v>
      </c>
      <c r="D31" s="99" t="s">
        <v>202</v>
      </c>
      <c r="E31" s="79">
        <f>'Форма №2'!AC71</f>
        <v>10</v>
      </c>
      <c r="F31" s="79">
        <f>'Форма №2'!AH71</f>
        <v>11</v>
      </c>
      <c r="G31" s="79">
        <f t="shared" si="4"/>
        <v>-1</v>
      </c>
      <c r="H31" s="85">
        <f t="shared" si="5"/>
        <v>0.9090909090909091</v>
      </c>
      <c r="I31" s="20"/>
      <c r="R31" s="80"/>
      <c r="S31" s="80"/>
      <c r="T31" s="80"/>
      <c r="U31" s="80"/>
      <c r="V31" s="80"/>
      <c r="W31" s="80"/>
    </row>
    <row r="32" spans="2:23" s="76" customFormat="1" ht="12.75">
      <c r="B32" s="19"/>
      <c r="C32" s="77" t="s">
        <v>201</v>
      </c>
      <c r="D32" s="100" t="s">
        <v>209</v>
      </c>
      <c r="E32" s="103">
        <v>10</v>
      </c>
      <c r="F32" s="103">
        <v>7</v>
      </c>
      <c r="G32" s="79">
        <f t="shared" si="4"/>
        <v>3</v>
      </c>
      <c r="H32" s="85">
        <f t="shared" si="5"/>
        <v>1.4285714285714286</v>
      </c>
      <c r="I32" s="20"/>
      <c r="R32" s="80"/>
      <c r="S32" s="80"/>
      <c r="T32" s="80"/>
      <c r="U32" s="80"/>
      <c r="V32" s="80"/>
      <c r="W32" s="80"/>
    </row>
    <row r="33" spans="2:23" s="76" customFormat="1" ht="12.75">
      <c r="B33" s="19"/>
      <c r="C33" s="77" t="s">
        <v>203</v>
      </c>
      <c r="D33" s="100" t="s">
        <v>160</v>
      </c>
      <c r="E33" s="103">
        <v>0</v>
      </c>
      <c r="F33" s="103">
        <v>0</v>
      </c>
      <c r="G33" s="79">
        <f t="shared" si="4"/>
        <v>0</v>
      </c>
      <c r="H33" s="85">
        <f t="shared" si="5"/>
        <v>0</v>
      </c>
      <c r="I33" s="20"/>
      <c r="R33" s="80"/>
      <c r="S33" s="80"/>
      <c r="T33" s="80"/>
      <c r="U33" s="80"/>
      <c r="V33" s="80"/>
      <c r="W33" s="80"/>
    </row>
    <row r="34" spans="2:23" s="76" customFormat="1" ht="25.5">
      <c r="B34" s="19"/>
      <c r="C34" s="77" t="s">
        <v>204</v>
      </c>
      <c r="D34" s="100" t="s">
        <v>174</v>
      </c>
      <c r="E34" s="103">
        <v>0</v>
      </c>
      <c r="F34" s="103">
        <v>3</v>
      </c>
      <c r="G34" s="79">
        <f t="shared" si="4"/>
        <v>-3</v>
      </c>
      <c r="H34" s="85">
        <f t="shared" si="5"/>
        <v>0</v>
      </c>
      <c r="I34" s="20"/>
      <c r="R34" s="80"/>
      <c r="S34" s="80"/>
      <c r="T34" s="80"/>
      <c r="U34" s="80"/>
      <c r="V34" s="80"/>
      <c r="W34" s="80"/>
    </row>
    <row r="35" spans="2:23" s="76" customFormat="1" ht="12.75">
      <c r="B35" s="19"/>
      <c r="C35" s="77" t="s">
        <v>205</v>
      </c>
      <c r="D35" s="100" t="s">
        <v>159</v>
      </c>
      <c r="E35" s="103">
        <v>0</v>
      </c>
      <c r="F35" s="103">
        <v>1</v>
      </c>
      <c r="G35" s="79">
        <f t="shared" si="4"/>
        <v>-1</v>
      </c>
      <c r="H35" s="85">
        <f t="shared" si="5"/>
        <v>0</v>
      </c>
      <c r="I35" s="20"/>
      <c r="R35" s="80"/>
      <c r="S35" s="80"/>
      <c r="T35" s="80"/>
      <c r="U35" s="80"/>
      <c r="V35" s="80"/>
      <c r="W35" s="80"/>
    </row>
    <row r="36" spans="2:23" s="76" customFormat="1" ht="12.75">
      <c r="B36" s="19"/>
      <c r="C36" s="77" t="s">
        <v>206</v>
      </c>
      <c r="D36" s="78" t="s">
        <v>207</v>
      </c>
      <c r="E36" s="79">
        <f>'Форма №2'!AC73</f>
        <v>7</v>
      </c>
      <c r="F36" s="79">
        <f>'Форма №2'!AH73</f>
        <v>8</v>
      </c>
      <c r="G36" s="79">
        <f t="shared" si="4"/>
        <v>-1</v>
      </c>
      <c r="H36" s="85">
        <f t="shared" si="5"/>
        <v>0.875</v>
      </c>
      <c r="I36" s="20"/>
      <c r="R36" s="80"/>
      <c r="S36" s="80"/>
      <c r="T36" s="80"/>
      <c r="U36" s="80"/>
      <c r="V36" s="80"/>
      <c r="W36" s="80"/>
    </row>
    <row r="37" spans="2:23" s="76" customFormat="1" ht="12.75">
      <c r="B37" s="19"/>
      <c r="C37" s="77" t="s">
        <v>210</v>
      </c>
      <c r="D37" s="100" t="s">
        <v>208</v>
      </c>
      <c r="E37" s="103">
        <v>1</v>
      </c>
      <c r="F37" s="103">
        <v>7</v>
      </c>
      <c r="G37" s="79">
        <f t="shared" si="4"/>
        <v>-6</v>
      </c>
      <c r="H37" s="85">
        <f t="shared" si="5"/>
        <v>0.14285714285714285</v>
      </c>
      <c r="I37" s="20"/>
      <c r="R37" s="80"/>
      <c r="S37" s="80"/>
      <c r="T37" s="80"/>
      <c r="U37" s="80"/>
      <c r="V37" s="80"/>
      <c r="W37" s="80"/>
    </row>
    <row r="38" spans="2:23" s="76" customFormat="1" ht="12.75">
      <c r="B38" s="19"/>
      <c r="C38" s="77" t="s">
        <v>211</v>
      </c>
      <c r="D38" s="100" t="s">
        <v>160</v>
      </c>
      <c r="E38" s="103">
        <v>3</v>
      </c>
      <c r="F38" s="103">
        <v>1</v>
      </c>
      <c r="G38" s="79">
        <f t="shared" si="4"/>
        <v>2</v>
      </c>
      <c r="H38" s="85">
        <f t="shared" si="5"/>
        <v>3</v>
      </c>
      <c r="I38" s="20"/>
      <c r="R38" s="80"/>
      <c r="S38" s="80"/>
      <c r="T38" s="80"/>
      <c r="U38" s="80"/>
      <c r="V38" s="80"/>
      <c r="W38" s="80"/>
    </row>
    <row r="39" spans="2:23" s="76" customFormat="1" ht="25.5">
      <c r="B39" s="19"/>
      <c r="C39" s="77" t="s">
        <v>212</v>
      </c>
      <c r="D39" s="100" t="s">
        <v>161</v>
      </c>
      <c r="E39" s="103">
        <v>3</v>
      </c>
      <c r="F39" s="103">
        <v>0</v>
      </c>
      <c r="G39" s="79">
        <f t="shared" si="4"/>
        <v>3</v>
      </c>
      <c r="H39" s="85">
        <f t="shared" si="5"/>
        <v>0</v>
      </c>
      <c r="I39" s="20"/>
      <c r="R39" s="80"/>
      <c r="S39" s="80"/>
      <c r="T39" s="80"/>
      <c r="U39" s="80"/>
      <c r="V39" s="80"/>
      <c r="W39" s="80"/>
    </row>
    <row r="40" spans="2:23" s="76" customFormat="1" ht="12.75">
      <c r="B40" s="19"/>
      <c r="C40" s="77" t="s">
        <v>213</v>
      </c>
      <c r="D40" s="100" t="s">
        <v>162</v>
      </c>
      <c r="E40" s="103">
        <v>0</v>
      </c>
      <c r="F40" s="103">
        <v>0</v>
      </c>
      <c r="G40" s="79">
        <f t="shared" si="4"/>
        <v>0</v>
      </c>
      <c r="H40" s="85">
        <f t="shared" si="5"/>
        <v>0</v>
      </c>
      <c r="I40" s="20"/>
      <c r="R40" s="80"/>
      <c r="S40" s="80"/>
      <c r="T40" s="80"/>
      <c r="U40" s="80"/>
      <c r="V40" s="80"/>
      <c r="W40" s="80"/>
    </row>
    <row r="41" spans="2:23" s="76" customFormat="1" ht="12.75">
      <c r="B41" s="19"/>
      <c r="C41" s="77"/>
      <c r="D41" s="78" t="s">
        <v>163</v>
      </c>
      <c r="E41" s="79">
        <f>'Форма №2'!AC74</f>
        <v>3</v>
      </c>
      <c r="F41" s="79">
        <f>'Форма №2'!AH74</f>
        <v>3</v>
      </c>
      <c r="G41" s="79">
        <f t="shared" si="4"/>
        <v>0</v>
      </c>
      <c r="H41" s="85">
        <f t="shared" si="5"/>
        <v>1</v>
      </c>
      <c r="I41" s="20"/>
      <c r="R41" s="80"/>
      <c r="S41" s="80"/>
      <c r="T41" s="80"/>
      <c r="U41" s="80"/>
      <c r="V41" s="80"/>
      <c r="W41" s="80"/>
    </row>
    <row r="42" spans="2:23" s="76" customFormat="1" ht="12.75">
      <c r="B42" s="19"/>
      <c r="C42" s="77"/>
      <c r="D42" s="78" t="s">
        <v>164</v>
      </c>
      <c r="E42" s="79">
        <f>'Форма №2'!AC75</f>
        <v>1633</v>
      </c>
      <c r="F42" s="79">
        <f>'Форма №2'!AH75</f>
        <v>45072</v>
      </c>
      <c r="G42" s="79">
        <f t="shared" si="4"/>
        <v>-43439</v>
      </c>
      <c r="H42" s="85">
        <f t="shared" si="5"/>
        <v>0.036230919417820376</v>
      </c>
      <c r="I42" s="20"/>
      <c r="R42" s="80"/>
      <c r="S42" s="80"/>
      <c r="T42" s="80"/>
      <c r="U42" s="80"/>
      <c r="V42" s="80"/>
      <c r="W42" s="80"/>
    </row>
    <row r="43" spans="2:23" s="76" customFormat="1" ht="12.75">
      <c r="B43" s="19"/>
      <c r="C43" s="77"/>
      <c r="D43" s="78" t="s">
        <v>165</v>
      </c>
      <c r="E43" s="79">
        <f>'Форма №2'!AC79+'Форма №2'!AC80</f>
        <v>7</v>
      </c>
      <c r="F43" s="79">
        <f>'Форма №2'!AH79+'Форма №2'!AH80</f>
        <v>2</v>
      </c>
      <c r="G43" s="79">
        <f t="shared" si="4"/>
        <v>5</v>
      </c>
      <c r="H43" s="85">
        <f t="shared" si="5"/>
        <v>3.5</v>
      </c>
      <c r="I43" s="20"/>
      <c r="R43" s="80"/>
      <c r="S43" s="80"/>
      <c r="T43" s="80"/>
      <c r="U43" s="80"/>
      <c r="V43" s="80"/>
      <c r="W43" s="80"/>
    </row>
    <row r="44" spans="2:23" s="76" customFormat="1" ht="12.75">
      <c r="B44" s="19"/>
      <c r="C44" s="77"/>
      <c r="D44" s="78" t="s">
        <v>85</v>
      </c>
      <c r="E44" s="79">
        <f>'Форма №2'!AC81</f>
        <v>0</v>
      </c>
      <c r="F44" s="79">
        <f>'Форма №2'!AH81</f>
        <v>0</v>
      </c>
      <c r="G44" s="79">
        <f t="shared" si="4"/>
        <v>0</v>
      </c>
      <c r="H44" s="85">
        <f t="shared" si="5"/>
        <v>0</v>
      </c>
      <c r="I44" s="20"/>
      <c r="R44" s="80"/>
      <c r="S44" s="80"/>
      <c r="T44" s="80"/>
      <c r="U44" s="80"/>
      <c r="V44" s="80"/>
      <c r="W44" s="80"/>
    </row>
    <row r="45" spans="2:23" s="76" customFormat="1" ht="12.75">
      <c r="B45" s="19"/>
      <c r="C45" s="77"/>
      <c r="D45" s="78" t="s">
        <v>166</v>
      </c>
      <c r="E45" s="79">
        <f>'Форма №2'!AC82</f>
        <v>1626</v>
      </c>
      <c r="F45" s="79">
        <f>'Форма №2'!AH82</f>
        <v>45070</v>
      </c>
      <c r="G45" s="79">
        <f t="shared" si="4"/>
        <v>-43444</v>
      </c>
      <c r="H45" s="85">
        <f t="shared" si="5"/>
        <v>0.03607721322387397</v>
      </c>
      <c r="I45" s="20"/>
      <c r="R45" s="80"/>
      <c r="S45" s="80"/>
      <c r="T45" s="80"/>
      <c r="U45" s="80"/>
      <c r="V45" s="80"/>
      <c r="W45" s="80"/>
    </row>
    <row r="46" spans="2:9" ht="12" customHeight="1" thickBot="1">
      <c r="B46" s="36"/>
      <c r="C46" s="97"/>
      <c r="D46" s="97"/>
      <c r="E46" s="97"/>
      <c r="F46" s="97"/>
      <c r="G46" s="97"/>
      <c r="H46" s="97"/>
      <c r="I46" s="98"/>
    </row>
  </sheetData>
  <sheetProtection/>
  <mergeCells count="1">
    <mergeCell ref="C3:H3"/>
  </mergeCells>
  <printOptions/>
  <pageMargins left="0.7" right="0.7" top="0.75" bottom="0.75" header="0.3" footer="0.3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R22"/>
  <sheetViews>
    <sheetView zoomScalePageLayoutView="0" workbookViewId="0" topLeftCell="A1">
      <selection activeCell="E9" sqref="E9"/>
    </sheetView>
  </sheetViews>
  <sheetFormatPr defaultColWidth="2.75390625" defaultRowHeight="12" customHeight="1"/>
  <cols>
    <col min="1" max="1" width="4.25390625" style="18" bestFit="1" customWidth="1"/>
    <col min="2" max="2" width="3.25390625" style="18" customWidth="1"/>
    <col min="3" max="3" width="5.625" style="86" customWidth="1"/>
    <col min="4" max="4" width="33.00390625" style="86" bestFit="1" customWidth="1"/>
    <col min="5" max="5" width="13.125" style="87" customWidth="1"/>
    <col min="6" max="6" width="11.875" style="87" customWidth="1"/>
    <col min="7" max="7" width="12.625" style="87" customWidth="1"/>
    <col min="8" max="8" width="12.25390625" style="18" customWidth="1"/>
    <col min="9" max="9" width="12.625" style="87" customWidth="1"/>
    <col min="10" max="10" width="12.25390625" style="18" customWidth="1"/>
    <col min="11" max="11" width="10.75390625" style="18" bestFit="1" customWidth="1"/>
    <col min="12" max="12" width="3.00390625" style="18" customWidth="1"/>
    <col min="13" max="15" width="2.75390625" style="18" customWidth="1"/>
    <col min="16" max="16" width="6.625" style="18" bestFit="1" customWidth="1"/>
    <col min="17" max="17" width="2.75390625" style="18" customWidth="1"/>
    <col min="18" max="18" width="6.625" style="18" bestFit="1" customWidth="1"/>
    <col min="19" max="20" width="2.75390625" style="18" customWidth="1"/>
    <col min="21" max="25" width="3.25390625" style="18" bestFit="1" customWidth="1"/>
    <col min="26" max="26" width="4.75390625" style="18" bestFit="1" customWidth="1"/>
    <col min="27" max="16384" width="2.75390625" style="18" customWidth="1"/>
  </cols>
  <sheetData>
    <row r="1" spans="2:19" ht="15" customHeight="1" thickBot="1">
      <c r="B1" s="69" t="s">
        <v>146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2:44" ht="11.25" customHeight="1">
      <c r="B2" s="89"/>
      <c r="C2" s="90"/>
      <c r="D2" s="90"/>
      <c r="E2" s="90"/>
      <c r="F2" s="90"/>
      <c r="G2" s="90"/>
      <c r="H2" s="90"/>
      <c r="I2" s="90"/>
      <c r="J2" s="90"/>
      <c r="K2" s="90"/>
      <c r="L2" s="91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3" spans="2:44" ht="38.25" customHeight="1">
      <c r="B3" s="92"/>
      <c r="C3" s="332" t="str">
        <f>CONCATENATE("Динамика и состав операционных доходов и расходов ",'Форма №2'!H16," за ",('Форма №2'!AD14-1),-('Форма №2'!AD14)," годы")</f>
        <v>Динамика и состав операционных доходов и расходов ЧУП Стройэксперт за 2010-2011 годы</v>
      </c>
      <c r="D3" s="332"/>
      <c r="E3" s="332"/>
      <c r="F3" s="332"/>
      <c r="G3" s="332"/>
      <c r="H3" s="332"/>
      <c r="I3" s="332"/>
      <c r="J3" s="332"/>
      <c r="K3" s="332"/>
      <c r="L3" s="93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4" spans="2:44" ht="12.75" customHeight="1">
      <c r="B4" s="92"/>
      <c r="C4" s="71"/>
      <c r="D4" s="71"/>
      <c r="E4" s="71"/>
      <c r="F4" s="71"/>
      <c r="G4" s="71"/>
      <c r="H4" s="71"/>
      <c r="I4" s="71"/>
      <c r="J4" s="71"/>
      <c r="K4" s="71"/>
      <c r="L4" s="93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</row>
    <row r="5" spans="2:44" ht="57" customHeight="1">
      <c r="B5" s="94"/>
      <c r="C5" s="333" t="s">
        <v>65</v>
      </c>
      <c r="D5" s="333" t="s">
        <v>147</v>
      </c>
      <c r="E5" s="328" t="str">
        <f>'Форма №2'!AC32</f>
        <v>За отчетный период</v>
      </c>
      <c r="F5" s="328"/>
      <c r="G5" s="328" t="str">
        <f>'Форма №2'!AH32</f>
        <v>За аналогичный период прошлого года</v>
      </c>
      <c r="H5" s="329"/>
      <c r="I5" s="328" t="s">
        <v>218</v>
      </c>
      <c r="J5" s="329"/>
      <c r="K5" s="330" t="s">
        <v>217</v>
      </c>
      <c r="L5" s="93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2:44" ht="25.5">
      <c r="B6" s="94"/>
      <c r="C6" s="334"/>
      <c r="D6" s="334"/>
      <c r="E6" s="75" t="s">
        <v>248</v>
      </c>
      <c r="F6" s="74" t="s">
        <v>127</v>
      </c>
      <c r="G6" s="75" t="s">
        <v>248</v>
      </c>
      <c r="H6" s="75" t="s">
        <v>127</v>
      </c>
      <c r="I6" s="75" t="s">
        <v>219</v>
      </c>
      <c r="J6" s="75" t="s">
        <v>127</v>
      </c>
      <c r="K6" s="331"/>
      <c r="L6" s="93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</row>
    <row r="7" spans="2:44" ht="14.25">
      <c r="B7" s="94"/>
      <c r="C7" s="335" t="s">
        <v>236</v>
      </c>
      <c r="D7" s="336"/>
      <c r="E7" s="336"/>
      <c r="F7" s="336"/>
      <c r="G7" s="336"/>
      <c r="H7" s="336"/>
      <c r="I7" s="336"/>
      <c r="J7" s="336"/>
      <c r="K7" s="337"/>
      <c r="L7" s="93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2:44" ht="14.25">
      <c r="B8" s="94"/>
      <c r="C8" s="77" t="s">
        <v>176</v>
      </c>
      <c r="D8" s="78" t="s">
        <v>237</v>
      </c>
      <c r="E8" s="79">
        <f>'Форма №2'!AC57</f>
        <v>0</v>
      </c>
      <c r="F8" s="85">
        <f aca="true" t="shared" si="0" ref="F8:F13">IF($E$13=0,0,E8/$E$13)</f>
        <v>0</v>
      </c>
      <c r="G8" s="79">
        <f>'Форма №2'!AH57</f>
        <v>0</v>
      </c>
      <c r="H8" s="85">
        <f aca="true" t="shared" si="1" ref="H8:H13">IF($G$13=0,0,G8/$G$13)</f>
        <v>0</v>
      </c>
      <c r="I8" s="79">
        <f>E8-G8</f>
        <v>0</v>
      </c>
      <c r="J8" s="85">
        <f>F8-H8</f>
        <v>0</v>
      </c>
      <c r="K8" s="85">
        <f>IF(G8=0,0,E8/G8)</f>
        <v>0</v>
      </c>
      <c r="L8" s="93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2:44" ht="14.25">
      <c r="B9" s="94"/>
      <c r="C9" s="77" t="s">
        <v>177</v>
      </c>
      <c r="D9" s="78" t="s">
        <v>238</v>
      </c>
      <c r="E9" s="103">
        <v>0</v>
      </c>
      <c r="F9" s="85">
        <f t="shared" si="0"/>
        <v>0</v>
      </c>
      <c r="G9" s="103">
        <v>0</v>
      </c>
      <c r="H9" s="85">
        <f t="shared" si="1"/>
        <v>0</v>
      </c>
      <c r="I9" s="79">
        <f aca="true" t="shared" si="2" ref="I9:J13">E9-G9</f>
        <v>0</v>
      </c>
      <c r="J9" s="85">
        <f t="shared" si="2"/>
        <v>0</v>
      </c>
      <c r="K9" s="85">
        <f aca="true" t="shared" si="3" ref="K9:K21">IF(G9=0,0,E9/G9)</f>
        <v>0</v>
      </c>
      <c r="L9" s="93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spans="2:44" ht="14.25">
      <c r="B10" s="94"/>
      <c r="C10" s="77" t="s">
        <v>178</v>
      </c>
      <c r="D10" s="78" t="s">
        <v>239</v>
      </c>
      <c r="E10" s="79">
        <f>'А-з динамики доходов и расходов'!E18</f>
        <v>300</v>
      </c>
      <c r="F10" s="85">
        <f t="shared" si="0"/>
        <v>0.6666666666666666</v>
      </c>
      <c r="G10" s="79">
        <f>'А-з динамики доходов и расходов'!F18</f>
        <v>80</v>
      </c>
      <c r="H10" s="85">
        <f t="shared" si="1"/>
        <v>0.8888888888888888</v>
      </c>
      <c r="I10" s="79">
        <f t="shared" si="2"/>
        <v>220</v>
      </c>
      <c r="J10" s="85">
        <f t="shared" si="2"/>
        <v>-0.2222222222222222</v>
      </c>
      <c r="K10" s="85">
        <f t="shared" si="3"/>
        <v>3.75</v>
      </c>
      <c r="L10" s="93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2:44" ht="25.5">
      <c r="B11" s="94"/>
      <c r="C11" s="77" t="s">
        <v>179</v>
      </c>
      <c r="D11" s="78" t="s">
        <v>240</v>
      </c>
      <c r="E11" s="79">
        <f>'А-з динамики доходов и расходов'!E19</f>
        <v>150</v>
      </c>
      <c r="F11" s="85">
        <f t="shared" si="0"/>
        <v>0.3333333333333333</v>
      </c>
      <c r="G11" s="79">
        <f>'А-з динамики доходов и расходов'!F19</f>
        <v>10</v>
      </c>
      <c r="H11" s="85">
        <f t="shared" si="1"/>
        <v>0.1111111111111111</v>
      </c>
      <c r="I11" s="79">
        <f t="shared" si="2"/>
        <v>140</v>
      </c>
      <c r="J11" s="85">
        <f t="shared" si="2"/>
        <v>0.2222222222222222</v>
      </c>
      <c r="K11" s="85">
        <f t="shared" si="3"/>
        <v>15</v>
      </c>
      <c r="L11" s="93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2:44" ht="14.25">
      <c r="B12" s="94"/>
      <c r="C12" s="77" t="s">
        <v>180</v>
      </c>
      <c r="D12" s="78" t="s">
        <v>241</v>
      </c>
      <c r="E12" s="79">
        <f>'А-з динамики доходов и расходов'!E20</f>
        <v>0</v>
      </c>
      <c r="F12" s="85">
        <f t="shared" si="0"/>
        <v>0</v>
      </c>
      <c r="G12" s="79">
        <f>'А-з динамики доходов и расходов'!F20</f>
        <v>0</v>
      </c>
      <c r="H12" s="85">
        <f t="shared" si="1"/>
        <v>0</v>
      </c>
      <c r="I12" s="79">
        <f t="shared" si="2"/>
        <v>0</v>
      </c>
      <c r="J12" s="85">
        <f t="shared" si="2"/>
        <v>0</v>
      </c>
      <c r="K12" s="85">
        <f t="shared" si="3"/>
        <v>0</v>
      </c>
      <c r="L12" s="93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2:44" ht="14.25">
      <c r="B13" s="94"/>
      <c r="C13" s="104"/>
      <c r="D13" s="78" t="s">
        <v>225</v>
      </c>
      <c r="E13" s="79">
        <f>IF(SUM(E8:E12)&lt;&gt;'Форма №2'!AC55,FALSE,SUM(E8:E12))</f>
        <v>450</v>
      </c>
      <c r="F13" s="85">
        <f t="shared" si="0"/>
        <v>1</v>
      </c>
      <c r="G13" s="79">
        <f>IF(SUM(G8:G12)&lt;&gt;'Форма №2'!AH55,FALSE,SUM(G8:G12))</f>
        <v>90</v>
      </c>
      <c r="H13" s="85">
        <f t="shared" si="1"/>
        <v>1</v>
      </c>
      <c r="I13" s="79">
        <f t="shared" si="2"/>
        <v>360</v>
      </c>
      <c r="J13" s="85">
        <f t="shared" si="2"/>
        <v>0</v>
      </c>
      <c r="K13" s="85">
        <f t="shared" si="3"/>
        <v>5</v>
      </c>
      <c r="L13" s="93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spans="2:44" ht="14.25">
      <c r="B14" s="94"/>
      <c r="C14" s="335" t="s">
        <v>242</v>
      </c>
      <c r="D14" s="336"/>
      <c r="E14" s="336"/>
      <c r="F14" s="336"/>
      <c r="G14" s="336"/>
      <c r="H14" s="336"/>
      <c r="I14" s="336"/>
      <c r="J14" s="336"/>
      <c r="K14" s="337"/>
      <c r="L14" s="93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2:26" s="76" customFormat="1" ht="12.75">
      <c r="B15" s="19"/>
      <c r="C15" s="77" t="s">
        <v>183</v>
      </c>
      <c r="D15" s="78" t="s">
        <v>243</v>
      </c>
      <c r="E15" s="79">
        <f>'Форма №2'!AC63</f>
        <v>0</v>
      </c>
      <c r="F15" s="85">
        <f aca="true" t="shared" si="4" ref="F15:F20">IF($E$20=0,0,E15/$E$20)</f>
        <v>0</v>
      </c>
      <c r="G15" s="79">
        <f>'Форма №2'!AH63</f>
        <v>0</v>
      </c>
      <c r="H15" s="85">
        <f aca="true" t="shared" si="5" ref="H15:H20">IF($G$20=0,0,G15/$G$20)</f>
        <v>0</v>
      </c>
      <c r="I15" s="79">
        <f aca="true" t="shared" si="6" ref="I15:J20">E15-G15</f>
        <v>0</v>
      </c>
      <c r="J15" s="85">
        <f t="shared" si="6"/>
        <v>0</v>
      </c>
      <c r="K15" s="85">
        <f t="shared" si="3"/>
        <v>0</v>
      </c>
      <c r="L15" s="20"/>
      <c r="U15" s="80"/>
      <c r="V15" s="80"/>
      <c r="W15" s="80"/>
      <c r="X15" s="80"/>
      <c r="Y15" s="80"/>
      <c r="Z15" s="80"/>
    </row>
    <row r="16" spans="2:26" s="81" customFormat="1" ht="38.25">
      <c r="B16" s="19"/>
      <c r="C16" s="77" t="s">
        <v>193</v>
      </c>
      <c r="D16" s="78" t="s">
        <v>244</v>
      </c>
      <c r="E16" s="79">
        <f>'А-з динамики доходов и расходов'!E22</f>
        <v>1</v>
      </c>
      <c r="F16" s="85">
        <f t="shared" si="4"/>
        <v>0.05</v>
      </c>
      <c r="G16" s="79">
        <f>'А-з динамики доходов и расходов'!F22</f>
        <v>0</v>
      </c>
      <c r="H16" s="85">
        <f t="shared" si="5"/>
        <v>0</v>
      </c>
      <c r="I16" s="79">
        <f t="shared" si="6"/>
        <v>1</v>
      </c>
      <c r="J16" s="85">
        <f t="shared" si="6"/>
        <v>0.05</v>
      </c>
      <c r="K16" s="85">
        <f t="shared" si="3"/>
        <v>0</v>
      </c>
      <c r="L16" s="20"/>
      <c r="U16" s="80"/>
      <c r="V16" s="80"/>
      <c r="W16" s="80"/>
      <c r="X16" s="80"/>
      <c r="Y16" s="80"/>
      <c r="Z16" s="80"/>
    </row>
    <row r="17" spans="1:26" s="83" customFormat="1" ht="25.5">
      <c r="A17" s="82"/>
      <c r="B17" s="95"/>
      <c r="C17" s="77" t="s">
        <v>197</v>
      </c>
      <c r="D17" s="78" t="s">
        <v>245</v>
      </c>
      <c r="E17" s="79">
        <f>'А-з динамики доходов и расходов'!E23</f>
        <v>9</v>
      </c>
      <c r="F17" s="85">
        <f t="shared" si="4"/>
        <v>0.45</v>
      </c>
      <c r="G17" s="79">
        <f>'А-з динамики доходов и расходов'!F23</f>
        <v>0</v>
      </c>
      <c r="H17" s="85">
        <f t="shared" si="5"/>
        <v>0</v>
      </c>
      <c r="I17" s="79">
        <f t="shared" si="6"/>
        <v>9</v>
      </c>
      <c r="J17" s="85">
        <f t="shared" si="6"/>
        <v>0.45</v>
      </c>
      <c r="K17" s="85">
        <f t="shared" si="3"/>
        <v>0</v>
      </c>
      <c r="L17" s="96"/>
      <c r="U17" s="80"/>
      <c r="V17" s="80"/>
      <c r="W17" s="80"/>
      <c r="X17" s="80"/>
      <c r="Y17" s="80"/>
      <c r="Z17" s="80"/>
    </row>
    <row r="18" spans="1:26" s="83" customFormat="1" ht="12.75">
      <c r="A18" s="82"/>
      <c r="B18" s="95"/>
      <c r="C18" s="77" t="s">
        <v>198</v>
      </c>
      <c r="D18" s="78" t="s">
        <v>246</v>
      </c>
      <c r="E18" s="103">
        <v>0</v>
      </c>
      <c r="F18" s="85">
        <f t="shared" si="4"/>
        <v>0</v>
      </c>
      <c r="G18" s="103">
        <v>0</v>
      </c>
      <c r="H18" s="85">
        <f t="shared" si="5"/>
        <v>0</v>
      </c>
      <c r="I18" s="79">
        <f t="shared" si="6"/>
        <v>0</v>
      </c>
      <c r="J18" s="85">
        <f t="shared" si="6"/>
        <v>0</v>
      </c>
      <c r="K18" s="85">
        <f t="shared" si="3"/>
        <v>0</v>
      </c>
      <c r="L18" s="96"/>
      <c r="U18" s="80"/>
      <c r="V18" s="80"/>
      <c r="W18" s="80"/>
      <c r="X18" s="80"/>
      <c r="Y18" s="80"/>
      <c r="Z18" s="80"/>
    </row>
    <row r="19" spans="1:26" s="83" customFormat="1" ht="12.75">
      <c r="A19" s="82"/>
      <c r="B19" s="95"/>
      <c r="C19" s="77" t="s">
        <v>233</v>
      </c>
      <c r="D19" s="78" t="s">
        <v>247</v>
      </c>
      <c r="E19" s="79">
        <f>'А-з динамики доходов и расходов'!E24</f>
        <v>10</v>
      </c>
      <c r="F19" s="85">
        <f t="shared" si="4"/>
        <v>0.5</v>
      </c>
      <c r="G19" s="79">
        <f>'А-з динамики доходов и расходов'!F24</f>
        <v>1</v>
      </c>
      <c r="H19" s="85">
        <f t="shared" si="5"/>
        <v>1</v>
      </c>
      <c r="I19" s="79">
        <f t="shared" si="6"/>
        <v>9</v>
      </c>
      <c r="J19" s="85">
        <f t="shared" si="6"/>
        <v>-0.5</v>
      </c>
      <c r="K19" s="85">
        <f t="shared" si="3"/>
        <v>10</v>
      </c>
      <c r="L19" s="96"/>
      <c r="U19" s="80"/>
      <c r="V19" s="80"/>
      <c r="W19" s="80"/>
      <c r="X19" s="80"/>
      <c r="Y19" s="80"/>
      <c r="Z19" s="80"/>
    </row>
    <row r="20" spans="2:26" s="76" customFormat="1" ht="12.75">
      <c r="B20" s="19"/>
      <c r="C20" s="77"/>
      <c r="D20" s="78" t="s">
        <v>225</v>
      </c>
      <c r="E20" s="79">
        <f>IF(SUM(E15:E19)&lt;&gt;'Форма №2'!AC62,FALSE,SUM(E15:E19))</f>
        <v>20</v>
      </c>
      <c r="F20" s="85">
        <f t="shared" si="4"/>
        <v>1</v>
      </c>
      <c r="G20" s="79">
        <f>IF(SUM(G15:G19)&lt;&gt;'Форма №2'!AH62,FALSE,SUM(G15:G19))</f>
        <v>1</v>
      </c>
      <c r="H20" s="85">
        <f t="shared" si="5"/>
        <v>1</v>
      </c>
      <c r="I20" s="79">
        <f t="shared" si="6"/>
        <v>19</v>
      </c>
      <c r="J20" s="85">
        <f t="shared" si="6"/>
        <v>0</v>
      </c>
      <c r="K20" s="85">
        <f t="shared" si="3"/>
        <v>20</v>
      </c>
      <c r="L20" s="20"/>
      <c r="U20" s="80"/>
      <c r="V20" s="80"/>
      <c r="W20" s="80"/>
      <c r="X20" s="80"/>
      <c r="Y20" s="80"/>
      <c r="Z20" s="80"/>
    </row>
    <row r="21" spans="2:26" s="81" customFormat="1" ht="25.5">
      <c r="B21" s="19"/>
      <c r="C21" s="77"/>
      <c r="D21" s="78" t="s">
        <v>230</v>
      </c>
      <c r="E21" s="79">
        <f>E13-E20</f>
        <v>430</v>
      </c>
      <c r="F21" s="84" t="s">
        <v>137</v>
      </c>
      <c r="G21" s="79">
        <f>G13-G20</f>
        <v>89</v>
      </c>
      <c r="H21" s="84" t="s">
        <v>137</v>
      </c>
      <c r="I21" s="79">
        <f>E21-G21</f>
        <v>341</v>
      </c>
      <c r="J21" s="84" t="s">
        <v>137</v>
      </c>
      <c r="K21" s="85">
        <f t="shared" si="3"/>
        <v>4.831460674157303</v>
      </c>
      <c r="L21" s="20"/>
      <c r="U21" s="80"/>
      <c r="V21" s="80"/>
      <c r="W21" s="80"/>
      <c r="X21" s="80"/>
      <c r="Y21" s="80"/>
      <c r="Z21" s="80"/>
    </row>
    <row r="22" spans="2:12" ht="12" customHeight="1" thickBot="1">
      <c r="B22" s="36"/>
      <c r="C22" s="97"/>
      <c r="D22" s="97"/>
      <c r="E22" s="97"/>
      <c r="F22" s="97"/>
      <c r="G22" s="97"/>
      <c r="H22" s="97"/>
      <c r="I22" s="97"/>
      <c r="J22" s="97"/>
      <c r="K22" s="97"/>
      <c r="L22" s="98"/>
    </row>
  </sheetData>
  <sheetProtection/>
  <mergeCells count="9">
    <mergeCell ref="C7:K7"/>
    <mergeCell ref="C14:K14"/>
    <mergeCell ref="C3:K3"/>
    <mergeCell ref="C5:C6"/>
    <mergeCell ref="D5:D6"/>
    <mergeCell ref="E5:F5"/>
    <mergeCell ref="G5:H5"/>
    <mergeCell ref="I5:J5"/>
    <mergeCell ref="K5:K6"/>
  </mergeCells>
  <printOptions/>
  <pageMargins left="0.7" right="0.7" top="0.75" bottom="0.75" header="0.3" footer="0.3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R26"/>
  <sheetViews>
    <sheetView zoomScalePageLayoutView="0" workbookViewId="0" topLeftCell="A1">
      <selection activeCell="R12" sqref="R12"/>
    </sheetView>
  </sheetViews>
  <sheetFormatPr defaultColWidth="2.75390625" defaultRowHeight="12" customHeight="1"/>
  <cols>
    <col min="1" max="1" width="4.25390625" style="18" bestFit="1" customWidth="1"/>
    <col min="2" max="2" width="3.25390625" style="18" customWidth="1"/>
    <col min="3" max="3" width="5.625" style="86" customWidth="1"/>
    <col min="4" max="4" width="33.00390625" style="86" bestFit="1" customWidth="1"/>
    <col min="5" max="5" width="13.125" style="87" customWidth="1"/>
    <col min="6" max="6" width="11.875" style="87" customWidth="1"/>
    <col min="7" max="7" width="12.625" style="87" customWidth="1"/>
    <col min="8" max="8" width="12.25390625" style="18" customWidth="1"/>
    <col min="9" max="9" width="12.625" style="87" customWidth="1"/>
    <col min="10" max="10" width="12.25390625" style="18" customWidth="1"/>
    <col min="11" max="11" width="10.75390625" style="18" bestFit="1" customWidth="1"/>
    <col min="12" max="12" width="3.00390625" style="18" customWidth="1"/>
    <col min="13" max="15" width="2.75390625" style="18" customWidth="1"/>
    <col min="16" max="16" width="6.625" style="18" bestFit="1" customWidth="1"/>
    <col min="17" max="17" width="2.75390625" style="18" customWidth="1"/>
    <col min="18" max="18" width="6.625" style="18" bestFit="1" customWidth="1"/>
    <col min="19" max="20" width="2.75390625" style="18" customWidth="1"/>
    <col min="21" max="25" width="3.25390625" style="18" bestFit="1" customWidth="1"/>
    <col min="26" max="26" width="4.75390625" style="18" bestFit="1" customWidth="1"/>
    <col min="27" max="16384" width="2.75390625" style="18" customWidth="1"/>
  </cols>
  <sheetData>
    <row r="1" spans="2:19" ht="15" customHeight="1" thickBot="1">
      <c r="B1" s="69" t="s">
        <v>146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2:44" ht="11.25" customHeight="1">
      <c r="B2" s="89"/>
      <c r="C2" s="90"/>
      <c r="D2" s="90"/>
      <c r="E2" s="90"/>
      <c r="F2" s="90"/>
      <c r="G2" s="90"/>
      <c r="H2" s="90"/>
      <c r="I2" s="90"/>
      <c r="J2" s="90"/>
      <c r="K2" s="90"/>
      <c r="L2" s="91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3" spans="2:44" ht="38.25" customHeight="1">
      <c r="B3" s="92"/>
      <c r="C3" s="332" t="str">
        <f>CONCATENATE("Динамика и состав внереализационных доходов и расходов ",'Форма №2'!H16," за ",('Форма №2'!AD14-1),-('Форма №2'!AD14)," годы")</f>
        <v>Динамика и состав внереализационных доходов и расходов ЧУП Стройэксперт за 2010-2011 годы</v>
      </c>
      <c r="D3" s="332"/>
      <c r="E3" s="332"/>
      <c r="F3" s="332"/>
      <c r="G3" s="332"/>
      <c r="H3" s="332"/>
      <c r="I3" s="332"/>
      <c r="J3" s="332"/>
      <c r="K3" s="332"/>
      <c r="L3" s="93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4" spans="2:44" ht="12.75" customHeight="1">
      <c r="B4" s="92"/>
      <c r="C4" s="71"/>
      <c r="D4" s="71"/>
      <c r="E4" s="71"/>
      <c r="F4" s="71"/>
      <c r="G4" s="71"/>
      <c r="H4" s="71"/>
      <c r="I4" s="71"/>
      <c r="J4" s="71"/>
      <c r="K4" s="71"/>
      <c r="L4" s="93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</row>
    <row r="5" spans="2:44" ht="57" customHeight="1">
      <c r="B5" s="94"/>
      <c r="C5" s="333" t="s">
        <v>65</v>
      </c>
      <c r="D5" s="333" t="s">
        <v>147</v>
      </c>
      <c r="E5" s="328" t="str">
        <f>'Форма №2'!AC32</f>
        <v>За отчетный период</v>
      </c>
      <c r="F5" s="328"/>
      <c r="G5" s="328" t="str">
        <f>'Форма №2'!AH32</f>
        <v>За аналогичный период прошлого года</v>
      </c>
      <c r="H5" s="329"/>
      <c r="I5" s="328" t="s">
        <v>218</v>
      </c>
      <c r="J5" s="329"/>
      <c r="K5" s="330" t="s">
        <v>217</v>
      </c>
      <c r="L5" s="93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2:44" ht="25.5">
      <c r="B6" s="94"/>
      <c r="C6" s="334"/>
      <c r="D6" s="334"/>
      <c r="E6" s="75" t="s">
        <v>248</v>
      </c>
      <c r="F6" s="74" t="s">
        <v>127</v>
      </c>
      <c r="G6" s="75" t="s">
        <v>248</v>
      </c>
      <c r="H6" s="75" t="s">
        <v>127</v>
      </c>
      <c r="I6" s="75" t="s">
        <v>219</v>
      </c>
      <c r="J6" s="75" t="s">
        <v>127</v>
      </c>
      <c r="K6" s="331"/>
      <c r="L6" s="93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</row>
    <row r="7" spans="2:44" ht="14.25">
      <c r="B7" s="94"/>
      <c r="C7" s="335" t="s">
        <v>231</v>
      </c>
      <c r="D7" s="336"/>
      <c r="E7" s="336"/>
      <c r="F7" s="336"/>
      <c r="G7" s="336"/>
      <c r="H7" s="336"/>
      <c r="I7" s="336"/>
      <c r="J7" s="336"/>
      <c r="K7" s="337"/>
      <c r="L7" s="93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2:44" ht="38.25">
      <c r="B8" s="94"/>
      <c r="C8" s="77" t="s">
        <v>176</v>
      </c>
      <c r="D8" s="78" t="s">
        <v>220</v>
      </c>
      <c r="E8" s="103">
        <v>0</v>
      </c>
      <c r="F8" s="85">
        <f aca="true" t="shared" si="0" ref="F8:F15">IF($E$15=0,0,E8/$E$15)</f>
        <v>0</v>
      </c>
      <c r="G8" s="103">
        <v>0</v>
      </c>
      <c r="H8" s="85">
        <f aca="true" t="shared" si="1" ref="H8:H15">IF($G$15=0,0,G8/$G$15)</f>
        <v>0</v>
      </c>
      <c r="I8" s="79">
        <f>E8-G8</f>
        <v>0</v>
      </c>
      <c r="J8" s="85">
        <f>F8-H8</f>
        <v>0</v>
      </c>
      <c r="K8" s="85">
        <f>IF(G8=0,0,E8/G8)</f>
        <v>0</v>
      </c>
      <c r="L8" s="93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2:44" ht="14.25">
      <c r="B9" s="94"/>
      <c r="C9" s="77" t="s">
        <v>177</v>
      </c>
      <c r="D9" s="78" t="s">
        <v>221</v>
      </c>
      <c r="E9" s="103">
        <v>0</v>
      </c>
      <c r="F9" s="85">
        <f t="shared" si="0"/>
        <v>0</v>
      </c>
      <c r="G9" s="103">
        <v>0</v>
      </c>
      <c r="H9" s="85">
        <f t="shared" si="1"/>
        <v>0</v>
      </c>
      <c r="I9" s="79">
        <f aca="true" t="shared" si="2" ref="I9:I15">E9-G9</f>
        <v>0</v>
      </c>
      <c r="J9" s="85">
        <f aca="true" t="shared" si="3" ref="J9:J14">F9-H9</f>
        <v>0</v>
      </c>
      <c r="K9" s="85">
        <f aca="true" t="shared" si="4" ref="K9:K25">IF(G9=0,0,E9/G9)</f>
        <v>0</v>
      </c>
      <c r="L9" s="93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spans="2:44" ht="38.25">
      <c r="B10" s="94"/>
      <c r="C10" s="77" t="s">
        <v>178</v>
      </c>
      <c r="D10" s="78" t="s">
        <v>222</v>
      </c>
      <c r="E10" s="103">
        <v>0</v>
      </c>
      <c r="F10" s="85">
        <f t="shared" si="0"/>
        <v>0</v>
      </c>
      <c r="G10" s="103">
        <v>0</v>
      </c>
      <c r="H10" s="85">
        <f t="shared" si="1"/>
        <v>0</v>
      </c>
      <c r="I10" s="79">
        <f t="shared" si="2"/>
        <v>0</v>
      </c>
      <c r="J10" s="85">
        <f t="shared" si="3"/>
        <v>0</v>
      </c>
      <c r="K10" s="85">
        <f t="shared" si="4"/>
        <v>0</v>
      </c>
      <c r="L10" s="93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2:44" ht="25.5">
      <c r="B11" s="94"/>
      <c r="C11" s="77" t="s">
        <v>179</v>
      </c>
      <c r="D11" s="78" t="s">
        <v>123</v>
      </c>
      <c r="E11" s="79">
        <f>'А-з динамики доходов и расходов'!E33</f>
        <v>0</v>
      </c>
      <c r="F11" s="85">
        <f t="shared" si="0"/>
        <v>0</v>
      </c>
      <c r="G11" s="79">
        <f>'А-з динамики доходов и расходов'!F33</f>
        <v>0</v>
      </c>
      <c r="H11" s="85">
        <f t="shared" si="1"/>
        <v>0</v>
      </c>
      <c r="I11" s="79">
        <f t="shared" si="2"/>
        <v>0</v>
      </c>
      <c r="J11" s="85">
        <f t="shared" si="3"/>
        <v>0</v>
      </c>
      <c r="K11" s="85">
        <f t="shared" si="4"/>
        <v>0</v>
      </c>
      <c r="L11" s="93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2:44" ht="38.25">
      <c r="B12" s="94"/>
      <c r="C12" s="77" t="s">
        <v>180</v>
      </c>
      <c r="D12" s="78" t="s">
        <v>223</v>
      </c>
      <c r="E12" s="79">
        <f>'А-з динамики доходов и расходов'!E32</f>
        <v>10</v>
      </c>
      <c r="F12" s="85">
        <f t="shared" si="0"/>
        <v>1</v>
      </c>
      <c r="G12" s="79">
        <f>'А-з динамики доходов и расходов'!F32</f>
        <v>7</v>
      </c>
      <c r="H12" s="85">
        <f t="shared" si="1"/>
        <v>0.6363636363636364</v>
      </c>
      <c r="I12" s="79">
        <f t="shared" si="2"/>
        <v>3</v>
      </c>
      <c r="J12" s="85">
        <f t="shared" si="3"/>
        <v>0.36363636363636365</v>
      </c>
      <c r="K12" s="85">
        <f t="shared" si="4"/>
        <v>1.4285714285714286</v>
      </c>
      <c r="L12" s="93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2:44" ht="14.25">
      <c r="B13" s="94"/>
      <c r="C13" s="77" t="s">
        <v>181</v>
      </c>
      <c r="D13" s="78" t="s">
        <v>224</v>
      </c>
      <c r="E13" s="79">
        <f>'А-з динамики доходов и расходов'!E34</f>
        <v>0</v>
      </c>
      <c r="F13" s="85">
        <f t="shared" si="0"/>
        <v>0</v>
      </c>
      <c r="G13" s="79">
        <f>'А-з динамики доходов и расходов'!F34</f>
        <v>3</v>
      </c>
      <c r="H13" s="85">
        <f t="shared" si="1"/>
        <v>0.2727272727272727</v>
      </c>
      <c r="I13" s="79">
        <f t="shared" si="2"/>
        <v>-3</v>
      </c>
      <c r="J13" s="85">
        <f t="shared" si="3"/>
        <v>-0.2727272727272727</v>
      </c>
      <c r="K13" s="85">
        <f t="shared" si="4"/>
        <v>0</v>
      </c>
      <c r="L13" s="93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spans="2:44" ht="14.25">
      <c r="B14" s="94"/>
      <c r="C14" s="77" t="s">
        <v>251</v>
      </c>
      <c r="D14" s="78" t="s">
        <v>252</v>
      </c>
      <c r="E14" s="79">
        <f>'А-з динамики доходов и расходов'!E35</f>
        <v>0</v>
      </c>
      <c r="F14" s="85">
        <f t="shared" si="0"/>
        <v>0</v>
      </c>
      <c r="G14" s="79">
        <f>'А-з динамики доходов и расходов'!F35</f>
        <v>1</v>
      </c>
      <c r="H14" s="85">
        <f t="shared" si="1"/>
        <v>0.09090909090909091</v>
      </c>
      <c r="I14" s="79">
        <f t="shared" si="2"/>
        <v>-1</v>
      </c>
      <c r="J14" s="85">
        <f t="shared" si="3"/>
        <v>-0.09090909090909091</v>
      </c>
      <c r="K14" s="85">
        <f t="shared" si="4"/>
        <v>0</v>
      </c>
      <c r="L14" s="93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2:44" ht="14.25">
      <c r="B15" s="94"/>
      <c r="C15" s="104"/>
      <c r="D15" s="78" t="s">
        <v>225</v>
      </c>
      <c r="E15" s="79">
        <f>IF(SUM(E8:E14)&lt;&gt;'Форма №2'!AC69,FALSE,SUM(E8:E14))</f>
        <v>10</v>
      </c>
      <c r="F15" s="85">
        <f t="shared" si="0"/>
        <v>1</v>
      </c>
      <c r="G15" s="79">
        <f>IF(SUM(G8:G14)&lt;&gt;'Форма №2'!AH69,FALSE,SUM(G8:G14))</f>
        <v>11</v>
      </c>
      <c r="H15" s="85">
        <f t="shared" si="1"/>
        <v>1</v>
      </c>
      <c r="I15" s="79">
        <f t="shared" si="2"/>
        <v>-1</v>
      </c>
      <c r="J15" s="84" t="s">
        <v>137</v>
      </c>
      <c r="K15" s="85">
        <f>IF(G15=0,0,E15/G15)</f>
        <v>0.9090909090909091</v>
      </c>
      <c r="L15" s="93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</row>
    <row r="16" spans="2:44" ht="14.25">
      <c r="B16" s="94"/>
      <c r="C16" s="335" t="s">
        <v>232</v>
      </c>
      <c r="D16" s="336"/>
      <c r="E16" s="336"/>
      <c r="F16" s="336"/>
      <c r="G16" s="336"/>
      <c r="H16" s="336"/>
      <c r="I16" s="336"/>
      <c r="J16" s="336"/>
      <c r="K16" s="337"/>
      <c r="L16" s="93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</row>
    <row r="17" spans="2:26" s="76" customFormat="1" ht="51">
      <c r="B17" s="19"/>
      <c r="C17" s="77" t="s">
        <v>183</v>
      </c>
      <c r="D17" s="78" t="s">
        <v>226</v>
      </c>
      <c r="E17" s="103">
        <v>0</v>
      </c>
      <c r="F17" s="85">
        <f aca="true" t="shared" si="5" ref="F17:F24">IF($E$24=0,0,E17/$E$24)</f>
        <v>0</v>
      </c>
      <c r="G17" s="103">
        <v>0</v>
      </c>
      <c r="H17" s="85">
        <f>IF($G$24=0,0,G17/$G$24)</f>
        <v>0</v>
      </c>
      <c r="I17" s="79">
        <f aca="true" t="shared" si="6" ref="I17:I24">E17-G17</f>
        <v>0</v>
      </c>
      <c r="J17" s="85">
        <f aca="true" t="shared" si="7" ref="J17:J24">F17-H17</f>
        <v>0</v>
      </c>
      <c r="K17" s="85">
        <f t="shared" si="4"/>
        <v>0</v>
      </c>
      <c r="L17" s="20"/>
      <c r="U17" s="80"/>
      <c r="V17" s="80"/>
      <c r="W17" s="80"/>
      <c r="X17" s="80"/>
      <c r="Y17" s="80"/>
      <c r="Z17" s="80"/>
    </row>
    <row r="18" spans="2:26" s="81" customFormat="1" ht="12.75">
      <c r="B18" s="19"/>
      <c r="C18" s="77" t="s">
        <v>193</v>
      </c>
      <c r="D18" s="78" t="s">
        <v>221</v>
      </c>
      <c r="E18" s="103">
        <v>0</v>
      </c>
      <c r="F18" s="85">
        <f t="shared" si="5"/>
        <v>0</v>
      </c>
      <c r="G18" s="103">
        <v>0</v>
      </c>
      <c r="H18" s="85">
        <f aca="true" t="shared" si="8" ref="H18:H24">IF($G$24=0,0,G18/$G$24)</f>
        <v>0</v>
      </c>
      <c r="I18" s="79">
        <f t="shared" si="6"/>
        <v>0</v>
      </c>
      <c r="J18" s="85">
        <f t="shared" si="7"/>
        <v>0</v>
      </c>
      <c r="K18" s="85">
        <f t="shared" si="4"/>
        <v>0</v>
      </c>
      <c r="L18" s="20"/>
      <c r="U18" s="80"/>
      <c r="V18" s="80"/>
      <c r="W18" s="80"/>
      <c r="X18" s="80"/>
      <c r="Y18" s="80"/>
      <c r="Z18" s="80"/>
    </row>
    <row r="19" spans="1:26" s="83" customFormat="1" ht="38.25">
      <c r="A19" s="82"/>
      <c r="B19" s="95"/>
      <c r="C19" s="77" t="s">
        <v>197</v>
      </c>
      <c r="D19" s="78" t="s">
        <v>222</v>
      </c>
      <c r="E19" s="103">
        <v>0</v>
      </c>
      <c r="F19" s="85">
        <f t="shared" si="5"/>
        <v>0</v>
      </c>
      <c r="G19" s="103">
        <v>0</v>
      </c>
      <c r="H19" s="85">
        <f t="shared" si="8"/>
        <v>0</v>
      </c>
      <c r="I19" s="79">
        <f t="shared" si="6"/>
        <v>0</v>
      </c>
      <c r="J19" s="85">
        <f t="shared" si="7"/>
        <v>0</v>
      </c>
      <c r="K19" s="85">
        <f t="shared" si="4"/>
        <v>0</v>
      </c>
      <c r="L19" s="96"/>
      <c r="U19" s="80"/>
      <c r="V19" s="80"/>
      <c r="W19" s="80"/>
      <c r="X19" s="80"/>
      <c r="Y19" s="80"/>
      <c r="Z19" s="80"/>
    </row>
    <row r="20" spans="1:26" s="83" customFormat="1" ht="25.5">
      <c r="A20" s="82"/>
      <c r="B20" s="95"/>
      <c r="C20" s="77" t="s">
        <v>198</v>
      </c>
      <c r="D20" s="78" t="s">
        <v>123</v>
      </c>
      <c r="E20" s="79">
        <f>'А-з динамики доходов и расходов'!E38</f>
        <v>3</v>
      </c>
      <c r="F20" s="85">
        <f t="shared" si="5"/>
        <v>0.42857142857142855</v>
      </c>
      <c r="G20" s="79">
        <f>'А-з динамики доходов и расходов'!F38</f>
        <v>1</v>
      </c>
      <c r="H20" s="85">
        <f t="shared" si="8"/>
        <v>0.125</v>
      </c>
      <c r="I20" s="79">
        <f t="shared" si="6"/>
        <v>2</v>
      </c>
      <c r="J20" s="85">
        <f t="shared" si="7"/>
        <v>0.30357142857142855</v>
      </c>
      <c r="K20" s="85">
        <f t="shared" si="4"/>
        <v>3</v>
      </c>
      <c r="L20" s="96"/>
      <c r="U20" s="80"/>
      <c r="V20" s="80"/>
      <c r="W20" s="80"/>
      <c r="X20" s="80"/>
      <c r="Y20" s="80"/>
      <c r="Z20" s="80"/>
    </row>
    <row r="21" spans="1:26" s="83" customFormat="1" ht="38.25">
      <c r="A21" s="82"/>
      <c r="B21" s="95"/>
      <c r="C21" s="77" t="s">
        <v>233</v>
      </c>
      <c r="D21" s="78" t="s">
        <v>227</v>
      </c>
      <c r="E21" s="79">
        <f>'А-з динамики доходов и расходов'!E37</f>
        <v>1</v>
      </c>
      <c r="F21" s="85">
        <f t="shared" si="5"/>
        <v>0.14285714285714285</v>
      </c>
      <c r="G21" s="79">
        <f>'А-з динамики доходов и расходов'!F37</f>
        <v>7</v>
      </c>
      <c r="H21" s="85">
        <f t="shared" si="8"/>
        <v>0.875</v>
      </c>
      <c r="I21" s="79">
        <f t="shared" si="6"/>
        <v>-6</v>
      </c>
      <c r="J21" s="85">
        <f t="shared" si="7"/>
        <v>-0.7321428571428572</v>
      </c>
      <c r="K21" s="85">
        <f t="shared" si="4"/>
        <v>0.14285714285714285</v>
      </c>
      <c r="L21" s="96"/>
      <c r="U21" s="80"/>
      <c r="V21" s="80"/>
      <c r="W21" s="80"/>
      <c r="X21" s="80"/>
      <c r="Y21" s="80"/>
      <c r="Z21" s="80"/>
    </row>
    <row r="22" spans="1:26" s="83" customFormat="1" ht="12.75">
      <c r="A22" s="82"/>
      <c r="B22" s="95"/>
      <c r="C22" s="77" t="s">
        <v>234</v>
      </c>
      <c r="D22" s="78" t="s">
        <v>228</v>
      </c>
      <c r="E22" s="79">
        <f>'А-з динамики доходов и расходов'!E39</f>
        <v>3</v>
      </c>
      <c r="F22" s="85">
        <f t="shared" si="5"/>
        <v>0.42857142857142855</v>
      </c>
      <c r="G22" s="79">
        <f>'А-з динамики доходов и расходов'!F39</f>
        <v>0</v>
      </c>
      <c r="H22" s="85">
        <f t="shared" si="8"/>
        <v>0</v>
      </c>
      <c r="I22" s="79">
        <f t="shared" si="6"/>
        <v>3</v>
      </c>
      <c r="J22" s="85">
        <f t="shared" si="7"/>
        <v>0.42857142857142855</v>
      </c>
      <c r="K22" s="85">
        <f t="shared" si="4"/>
        <v>0</v>
      </c>
      <c r="L22" s="96"/>
      <c r="U22" s="80"/>
      <c r="V22" s="80"/>
      <c r="W22" s="80"/>
      <c r="X22" s="80"/>
      <c r="Y22" s="80"/>
      <c r="Z22" s="80"/>
    </row>
    <row r="23" spans="1:26" s="83" customFormat="1" ht="25.5">
      <c r="A23" s="82"/>
      <c r="B23" s="95"/>
      <c r="C23" s="77" t="s">
        <v>235</v>
      </c>
      <c r="D23" s="78" t="s">
        <v>229</v>
      </c>
      <c r="E23" s="79">
        <f>'А-з динамики доходов и расходов'!E40</f>
        <v>0</v>
      </c>
      <c r="F23" s="85">
        <f t="shared" si="5"/>
        <v>0</v>
      </c>
      <c r="G23" s="79">
        <f>'А-з динамики доходов и расходов'!F40</f>
        <v>0</v>
      </c>
      <c r="H23" s="85">
        <f t="shared" si="8"/>
        <v>0</v>
      </c>
      <c r="I23" s="79">
        <f t="shared" si="6"/>
        <v>0</v>
      </c>
      <c r="J23" s="85">
        <f t="shared" si="7"/>
        <v>0</v>
      </c>
      <c r="K23" s="85">
        <f t="shared" si="4"/>
        <v>0</v>
      </c>
      <c r="L23" s="96"/>
      <c r="U23" s="80"/>
      <c r="V23" s="80"/>
      <c r="W23" s="80"/>
      <c r="X23" s="80"/>
      <c r="Y23" s="80"/>
      <c r="Z23" s="80"/>
    </row>
    <row r="24" spans="2:26" s="76" customFormat="1" ht="12.75">
      <c r="B24" s="19"/>
      <c r="C24" s="77"/>
      <c r="D24" s="78" t="s">
        <v>225</v>
      </c>
      <c r="E24" s="79">
        <f>IF(SUM(E18:E23)&lt;&gt;'Форма №2'!AC73,FALSE,SUM('Динамика внереализац.'!E18:E23))</f>
        <v>7</v>
      </c>
      <c r="F24" s="85">
        <f t="shared" si="5"/>
        <v>1</v>
      </c>
      <c r="G24" s="79">
        <f>IF(SUM(G18:G23)&lt;&gt;'Форма №2'!AH73,FALSE,SUM('Динамика внереализац.'!G18:G23))</f>
        <v>8</v>
      </c>
      <c r="H24" s="85">
        <f t="shared" si="8"/>
        <v>1</v>
      </c>
      <c r="I24" s="79">
        <f t="shared" si="6"/>
        <v>-1</v>
      </c>
      <c r="J24" s="85">
        <f t="shared" si="7"/>
        <v>0</v>
      </c>
      <c r="K24" s="85">
        <f t="shared" si="4"/>
        <v>0.875</v>
      </c>
      <c r="L24" s="20"/>
      <c r="U24" s="80"/>
      <c r="V24" s="80"/>
      <c r="W24" s="80"/>
      <c r="X24" s="80"/>
      <c r="Y24" s="80"/>
      <c r="Z24" s="80"/>
    </row>
    <row r="25" spans="2:26" s="81" customFormat="1" ht="25.5">
      <c r="B25" s="19"/>
      <c r="C25" s="77"/>
      <c r="D25" s="78" t="s">
        <v>230</v>
      </c>
      <c r="E25" s="79">
        <f>E15-E24</f>
        <v>3</v>
      </c>
      <c r="F25" s="84" t="s">
        <v>137</v>
      </c>
      <c r="G25" s="79">
        <f>G15-G24</f>
        <v>3</v>
      </c>
      <c r="H25" s="84" t="s">
        <v>137</v>
      </c>
      <c r="I25" s="79">
        <f>E25-G25</f>
        <v>0</v>
      </c>
      <c r="J25" s="84" t="s">
        <v>137</v>
      </c>
      <c r="K25" s="85">
        <f t="shared" si="4"/>
        <v>1</v>
      </c>
      <c r="L25" s="20"/>
      <c r="U25" s="80"/>
      <c r="V25" s="80"/>
      <c r="W25" s="80"/>
      <c r="X25" s="80"/>
      <c r="Y25" s="80"/>
      <c r="Z25" s="80"/>
    </row>
    <row r="26" spans="2:12" ht="12" customHeight="1" thickBot="1">
      <c r="B26" s="36"/>
      <c r="C26" s="97"/>
      <c r="D26" s="97"/>
      <c r="E26" s="97"/>
      <c r="F26" s="97"/>
      <c r="G26" s="97"/>
      <c r="H26" s="97"/>
      <c r="I26" s="97"/>
      <c r="J26" s="97"/>
      <c r="K26" s="97"/>
      <c r="L26" s="98"/>
    </row>
  </sheetData>
  <sheetProtection/>
  <mergeCells count="9">
    <mergeCell ref="C7:K7"/>
    <mergeCell ref="C16:K16"/>
    <mergeCell ref="C3:K3"/>
    <mergeCell ref="C5:C6"/>
    <mergeCell ref="D5:D6"/>
    <mergeCell ref="E5:F5"/>
    <mergeCell ref="G5:H5"/>
    <mergeCell ref="K5:K6"/>
    <mergeCell ref="I5:J5"/>
  </mergeCells>
  <printOptions/>
  <pageMargins left="0.7" right="0.7" top="0.75" bottom="0.75" header="0.3" footer="0.3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2010-02-18T08:40:34Z</cp:lastPrinted>
  <dcterms:created xsi:type="dcterms:W3CDTF">2004-01-26T15:28:24Z</dcterms:created>
  <dcterms:modified xsi:type="dcterms:W3CDTF">2021-03-17T10:21:07Z</dcterms:modified>
  <cp:category/>
  <cp:version/>
  <cp:contentType/>
  <cp:contentStatus/>
</cp:coreProperties>
</file>