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85" windowWidth="18780" windowHeight="6000" tabRatio="913" activeTab="0"/>
  </bookViews>
  <sheets>
    <sheet name="Номенклатура склада" sheetId="1" r:id="rId1"/>
    <sheet name="К-ты вариации спроса" sheetId="2" r:id="rId2"/>
    <sheet name="Группы товаров" sheetId="3" r:id="rId3"/>
  </sheets>
  <definedNames>
    <definedName name="_xlnm.Print_Area" localSheetId="2">'Группы товаров'!$B$2:$F$45</definedName>
    <definedName name="_xlnm.Print_Area" localSheetId="1">'К-ты вариации спроса'!$B$2:$F$45</definedName>
    <definedName name="_xlnm.Print_Area" localSheetId="0">'Номенклатура склада'!$B$2:$J$45</definedName>
  </definedNames>
  <calcPr fullCalcOnLoad="1"/>
</workbook>
</file>

<file path=xl/comments3.xml><?xml version="1.0" encoding="utf-8"?>
<comments xmlns="http://schemas.openxmlformats.org/spreadsheetml/2006/main">
  <authors>
    <author>Краснянский Евгений</author>
  </authors>
  <commentList>
    <comment ref="I5" authorId="0">
      <text>
        <r>
          <rPr>
            <b/>
            <sz val="9"/>
            <rFont val="Tahoma"/>
            <family val="2"/>
          </rPr>
          <t>интервалы могут принимать другие значения</t>
        </r>
      </text>
    </comment>
  </commentList>
</comments>
</file>

<file path=xl/sharedStrings.xml><?xml version="1.0" encoding="utf-8"?>
<sst xmlns="http://schemas.openxmlformats.org/spreadsheetml/2006/main" count="132" uniqueCount="96">
  <si>
    <t>№ п/п</t>
  </si>
  <si>
    <t>3</t>
  </si>
  <si>
    <t>4</t>
  </si>
  <si>
    <t>2</t>
  </si>
  <si>
    <t>5</t>
  </si>
  <si>
    <t>6</t>
  </si>
  <si>
    <t>7</t>
  </si>
  <si>
    <t>Синий цвет цифр обозначает, что заполнение данных ячеек происходит автоматически.</t>
  </si>
  <si>
    <t>1</t>
  </si>
  <si>
    <t>8</t>
  </si>
  <si>
    <t>9</t>
  </si>
  <si>
    <t>10</t>
  </si>
  <si>
    <t>11</t>
  </si>
  <si>
    <t>Годовое потребление</t>
  </si>
  <si>
    <t>Потребление по кварталам года</t>
  </si>
  <si>
    <t xml:space="preserve">I </t>
  </si>
  <si>
    <t>II</t>
  </si>
  <si>
    <t>III</t>
  </si>
  <si>
    <t>IV</t>
  </si>
  <si>
    <t>STRETCHDEC - Гибкие алюминиевые воздуховоды для низкого и среднего давления,  упаковка - 3 метра
Максимальное давление 10 000 Па, Диапазон температур -30 +250 С</t>
  </si>
  <si>
    <t xml:space="preserve">ALUDEC 102 </t>
  </si>
  <si>
    <t>ALUDEC 127</t>
  </si>
  <si>
    <t>ALUDEC 160</t>
  </si>
  <si>
    <t>ALUDEC 203</t>
  </si>
  <si>
    <t>ALUDEC 254</t>
  </si>
  <si>
    <t>ALUDEC 315</t>
  </si>
  <si>
    <t>ALUDEC 356</t>
  </si>
  <si>
    <t>ALUDEC 406</t>
  </si>
  <si>
    <t>ISODEC - Гибкие теплоизолированные воздуховоды,  упаковка - 10 метров
Максимальное давление 2 500 Па, Диапазон температур -30 +140 С</t>
  </si>
  <si>
    <t>ISODEC 102</t>
  </si>
  <si>
    <t>ISODEC 125</t>
  </si>
  <si>
    <t>ISODEC 160</t>
  </si>
  <si>
    <t>ISODEC 203</t>
  </si>
  <si>
    <t>ISODEC 254</t>
  </si>
  <si>
    <t>ISODEC 315</t>
  </si>
  <si>
    <t>ISODEC 356</t>
  </si>
  <si>
    <t>ISODEC 406</t>
  </si>
  <si>
    <t xml:space="preserve">SONODEC - Гибкие воздуховоды со звуко- и термоизоляцией,  упаковка - 10 метров
Максимальное давление 2 500 Па, Диапазон температур -30 +140 </t>
  </si>
  <si>
    <t>SONODEC 102</t>
  </si>
  <si>
    <t>SONODEC 127</t>
  </si>
  <si>
    <t>SONODEC 160</t>
  </si>
  <si>
    <t>SONODEC 203</t>
  </si>
  <si>
    <t>SONODEC 254</t>
  </si>
  <si>
    <t>SONODEC 315</t>
  </si>
  <si>
    <t>PVC 102</t>
  </si>
  <si>
    <t>PVC 127</t>
  </si>
  <si>
    <t>PVC 160</t>
  </si>
  <si>
    <t>PVC 203</t>
  </si>
  <si>
    <t>STRETCHDEC 102</t>
  </si>
  <si>
    <t>STRETCHDEC 127</t>
  </si>
  <si>
    <t>STRETCHDEC 160</t>
  </si>
  <si>
    <t>STRETCHDEC 203</t>
  </si>
  <si>
    <t>STRETCHDEC 254</t>
  </si>
  <si>
    <t>STRETCHDEC 315</t>
  </si>
  <si>
    <t>упаковок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</si>
  <si>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</si>
  <si>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</si>
  <si>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</si>
  <si>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</si>
  <si>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</si>
  <si>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</si>
  <si>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</si>
  <si>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</si>
  <si>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</si>
  <si>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</si>
  <si>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</si>
  <si>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</si>
  <si>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</si>
  <si>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</si>
  <si>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</si>
  <si>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</si>
  <si>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</si>
  <si>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</si>
  <si>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</si>
  <si>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</si>
  <si>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</si>
  <si>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склада гибких воздуховодов, диффузоров и компонентов для монтажа систем вентиляции DEC Int. (Нидерланды)</t>
  </si>
  <si>
    <t xml:space="preserve">Номенклатура запасов </t>
  </si>
  <si>
    <t>Величины коэффициентов вариации спроса по товарным позициям</t>
  </si>
  <si>
    <t>Коэффициент вариации спроса, %</t>
  </si>
  <si>
    <t xml:space="preserve">наименование продукции </t>
  </si>
  <si>
    <t>PVC - Гибкие воздуховоды из поливинилхлорида,  упаковка - 15 метров
Максимальное давление 3 000 Па, Диапазон температур -20 +80 С</t>
  </si>
  <si>
    <t>Группы товаров XYZ-анализа</t>
  </si>
  <si>
    <t>Алгоритм разделения запасов на группы (X, Y и Z)</t>
  </si>
  <si>
    <t>Группа</t>
  </si>
  <si>
    <t>Интервал</t>
  </si>
  <si>
    <t>Характеристика группы запасов</t>
  </si>
  <si>
    <t>X</t>
  </si>
  <si>
    <t>Y</t>
  </si>
  <si>
    <t>Z</t>
  </si>
  <si>
    <t>Хорошая прогнозируемость спроса на товары</t>
  </si>
  <si>
    <t>Удовлетворительная прогнозируемость спроса на товары</t>
  </si>
  <si>
    <t>Неудовлетворительная прогнозируемость спроса на товары</t>
  </si>
  <si>
    <t>&lt; = Коэффициент вариации спроса &lt;</t>
  </si>
  <si>
    <t>&lt;= Коэффициент вариации спроса &lt;</t>
  </si>
  <si>
    <t>ALUDEC - Гибкие многослойные алюминиевые воздуховоды, упаковка - 10 метров
Максимальное давление 3 000 Па, Диапазон температур -20 +80 С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</si>
</sst>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(* #,##0_);_(* \-#,##0_);_(* &quot;-&quot;??_);_(@_)"/>
    <numFmt numFmtId="174" formatCode="0.000"/>
    <numFmt numFmtId="175" formatCode="0.0"/>
    <numFmt numFmtId="176" formatCode="00"/>
    <numFmt numFmtId="177" formatCode="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0.0000"/>
    <numFmt numFmtId="184" formatCode="0.00000"/>
    <numFmt numFmtId="185" formatCode="0.000000"/>
    <numFmt numFmtId="186" formatCode="0.0%"/>
  </numFmts>
  <fonts count="51">
    <font>
      <sz val="10"/>
      <name val="Arial Cyr"/>
      <family val="0"/>
    </font>
    <font>
      <sz val="10"/>
      <name val="Tahoma"/>
      <family val="2"/>
    </font>
    <font>
      <sz val="9"/>
      <name val="Tahoma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ahoma"/>
      <family val="2"/>
    </font>
    <font>
      <sz val="14"/>
      <name val="Tahoma"/>
      <family val="2"/>
    </font>
    <font>
      <sz val="12"/>
      <name val="Tahoma"/>
      <family val="2"/>
    </font>
    <font>
      <sz val="8"/>
      <color indexed="30"/>
      <name val="Tahoma"/>
      <family val="2"/>
    </font>
    <font>
      <sz val="10"/>
      <color indexed="30"/>
      <name val="Tahoma"/>
      <family val="2"/>
    </font>
    <font>
      <b/>
      <sz val="9"/>
      <name val="Tahoma"/>
      <family val="2"/>
    </font>
    <font>
      <sz val="12"/>
      <color indexed="30"/>
      <name val="Tahoma"/>
      <family val="2"/>
    </font>
    <font>
      <b/>
      <sz val="8"/>
      <name val="Tahoma"/>
      <family val="2"/>
    </font>
    <font>
      <sz val="16"/>
      <name val="Tahoma"/>
      <family val="2"/>
    </font>
    <font>
      <b/>
      <sz val="11"/>
      <color indexed="3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32" borderId="0" xfId="0" applyFont="1" applyFill="1" applyAlignment="1" applyProtection="1">
      <alignment vertical="center"/>
      <protection hidden="1"/>
    </xf>
    <xf numFmtId="0" fontId="3" fillId="33" borderId="10" xfId="0" applyFont="1" applyFill="1" applyBorder="1" applyAlignment="1" applyProtection="1">
      <alignment vertical="center"/>
      <protection hidden="1"/>
    </xf>
    <xf numFmtId="0" fontId="3" fillId="33" borderId="11" xfId="0" applyFont="1" applyFill="1" applyBorder="1" applyAlignment="1" applyProtection="1">
      <alignment vertical="center"/>
      <protection hidden="1"/>
    </xf>
    <xf numFmtId="0" fontId="3" fillId="33" borderId="12" xfId="0" applyFont="1" applyFill="1" applyBorder="1" applyAlignment="1" applyProtection="1">
      <alignment vertical="center"/>
      <protection hidden="1"/>
    </xf>
    <xf numFmtId="0" fontId="9" fillId="32" borderId="0" xfId="0" applyFont="1" applyFill="1" applyAlignment="1" applyProtection="1">
      <alignment vertical="center"/>
      <protection hidden="1"/>
    </xf>
    <xf numFmtId="0" fontId="3" fillId="32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 hidden="1"/>
    </xf>
    <xf numFmtId="0" fontId="3" fillId="32" borderId="0" xfId="0" applyFont="1" applyFill="1" applyBorder="1" applyAlignment="1" applyProtection="1">
      <alignment vertical="center"/>
      <protection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182" fontId="10" fillId="0" borderId="13" xfId="0" applyNumberFormat="1" applyFont="1" applyBorder="1" applyAlignment="1">
      <alignment horizontal="center" vertical="center" wrapText="1"/>
    </xf>
    <xf numFmtId="182" fontId="3" fillId="32" borderId="0" xfId="0" applyNumberFormat="1" applyFont="1" applyFill="1" applyBorder="1" applyAlignment="1" applyProtection="1">
      <alignment vertical="center"/>
      <protection/>
    </xf>
    <xf numFmtId="0" fontId="3" fillId="32" borderId="0" xfId="0" applyFont="1" applyFill="1" applyAlignment="1" applyProtection="1">
      <alignment horizontal="center" vertical="center"/>
      <protection hidden="1"/>
    </xf>
    <xf numFmtId="0" fontId="3" fillId="32" borderId="0" xfId="0" applyFont="1" applyFill="1" applyAlignment="1" applyProtection="1">
      <alignment horizontal="left"/>
      <protection hidden="1"/>
    </xf>
    <xf numFmtId="0" fontId="7" fillId="33" borderId="14" xfId="0" applyFont="1" applyFill="1" applyBorder="1" applyAlignment="1" applyProtection="1">
      <alignment vertical="center"/>
      <protection hidden="1"/>
    </xf>
    <xf numFmtId="0" fontId="7" fillId="33" borderId="15" xfId="0" applyFont="1" applyFill="1" applyBorder="1" applyAlignment="1" applyProtection="1">
      <alignment vertical="center"/>
      <protection hidden="1"/>
    </xf>
    <xf numFmtId="0" fontId="7" fillId="33" borderId="16" xfId="0" applyFont="1" applyFill="1" applyBorder="1" applyAlignment="1" applyProtection="1">
      <alignment vertical="center"/>
      <protection hidden="1"/>
    </xf>
    <xf numFmtId="0" fontId="7" fillId="33" borderId="10" xfId="0" applyFont="1" applyFill="1" applyBorder="1" applyAlignment="1" applyProtection="1">
      <alignment vertical="center"/>
      <protection hidden="1"/>
    </xf>
    <xf numFmtId="0" fontId="6" fillId="33" borderId="11" xfId="0" applyFont="1" applyFill="1" applyBorder="1" applyAlignment="1" applyProtection="1">
      <alignment horizontal="center" vertical="center"/>
      <protection hidden="1"/>
    </xf>
    <xf numFmtId="0" fontId="6" fillId="33" borderId="10" xfId="0" applyFont="1" applyFill="1" applyBorder="1" applyAlignment="1" applyProtection="1">
      <alignment vertical="center"/>
      <protection hidden="1"/>
    </xf>
    <xf numFmtId="0" fontId="3" fillId="33" borderId="17" xfId="0" applyFont="1" applyFill="1" applyBorder="1" applyAlignment="1" applyProtection="1">
      <alignment vertical="center" wrapText="1"/>
      <protection hidden="1"/>
    </xf>
    <xf numFmtId="0" fontId="3" fillId="33" borderId="18" xfId="0" applyFont="1" applyFill="1" applyBorder="1" applyAlignment="1" applyProtection="1">
      <alignment vertical="center" wrapText="1"/>
      <protection hidden="1"/>
    </xf>
    <xf numFmtId="182" fontId="1" fillId="0" borderId="13" xfId="0" applyNumberFormat="1" applyFont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 applyProtection="1">
      <alignment horizontal="center" vertical="center" wrapText="1"/>
      <protection hidden="1"/>
    </xf>
    <xf numFmtId="0" fontId="2" fillId="34" borderId="13" xfId="0" applyFont="1" applyFill="1" applyBorder="1" applyAlignment="1">
      <alignment horizontal="center" vertical="center" wrapText="1"/>
    </xf>
    <xf numFmtId="186" fontId="10" fillId="0" borderId="13" xfId="0" applyNumberFormat="1" applyFont="1" applyBorder="1" applyAlignment="1">
      <alignment horizontal="center" vertical="center" wrapText="1"/>
    </xf>
    <xf numFmtId="0" fontId="3" fillId="32" borderId="0" xfId="0" applyFont="1" applyFill="1" applyAlignment="1" applyProtection="1">
      <alignment vertical="center" wrapText="1"/>
      <protection hidden="1"/>
    </xf>
    <xf numFmtId="0" fontId="7" fillId="33" borderId="11" xfId="0" applyFont="1" applyFill="1" applyBorder="1" applyAlignment="1" applyProtection="1">
      <alignment vertical="center"/>
      <protection hidden="1"/>
    </xf>
    <xf numFmtId="0" fontId="8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10" fontId="8" fillId="0" borderId="20" xfId="0" applyNumberFormat="1" applyFont="1" applyBorder="1" applyAlignment="1">
      <alignment horizontal="center" vertical="center" wrapText="1"/>
    </xf>
    <xf numFmtId="10" fontId="8" fillId="0" borderId="23" xfId="0" applyNumberFormat="1" applyFont="1" applyBorder="1" applyAlignment="1">
      <alignment horizontal="center" vertical="center" wrapText="1"/>
    </xf>
    <xf numFmtId="0" fontId="1" fillId="34" borderId="24" xfId="0" applyFont="1" applyFill="1" applyBorder="1" applyAlignment="1" applyProtection="1">
      <alignment horizontal="center" vertical="center" wrapText="1"/>
      <protection hidden="1"/>
    </xf>
    <xf numFmtId="0" fontId="1" fillId="34" borderId="25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10" fontId="12" fillId="0" borderId="20" xfId="0" applyNumberFormat="1" applyFont="1" applyBorder="1" applyAlignment="1">
      <alignment horizontal="center" vertical="center" wrapText="1"/>
    </xf>
    <xf numFmtId="10" fontId="12" fillId="0" borderId="23" xfId="0" applyNumberFormat="1" applyFont="1" applyBorder="1" applyAlignment="1">
      <alignment horizontal="center" vertical="center" wrapText="1"/>
    </xf>
    <xf numFmtId="186" fontId="15" fillId="0" borderId="13" xfId="0" applyNumberFormat="1" applyFont="1" applyBorder="1" applyAlignment="1">
      <alignment horizontal="center" vertical="center" wrapText="1"/>
    </xf>
    <xf numFmtId="0" fontId="2" fillId="33" borderId="28" xfId="0" applyFont="1" applyFill="1" applyBorder="1" applyAlignment="1" applyProtection="1">
      <alignment horizontal="center" vertical="center" wrapText="1"/>
      <protection hidden="1"/>
    </xf>
    <xf numFmtId="3" fontId="1" fillId="34" borderId="29" xfId="0" applyNumberFormat="1" applyFont="1" applyFill="1" applyBorder="1" applyAlignment="1">
      <alignment horizontal="center" vertical="center" wrapText="1"/>
    </xf>
    <xf numFmtId="3" fontId="1" fillId="34" borderId="19" xfId="0" applyNumberFormat="1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8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29" xfId="0" applyFont="1" applyFill="1" applyBorder="1" applyAlignment="1" applyProtection="1">
      <alignment horizontal="center" vertical="center" wrapText="1"/>
      <protection hidden="1"/>
    </xf>
    <xf numFmtId="0" fontId="1" fillId="34" borderId="19" xfId="0" applyFont="1" applyFill="1" applyBorder="1" applyAlignment="1" applyProtection="1">
      <alignment horizontal="center" vertical="center" wrapText="1"/>
      <protection hidden="1"/>
    </xf>
    <xf numFmtId="3" fontId="1" fillId="34" borderId="13" xfId="0" applyNumberFormat="1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12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13" xfId="0" applyFont="1" applyFill="1" applyBorder="1" applyAlignment="1" applyProtection="1">
      <alignment horizontal="center" vertical="center" wrapText="1"/>
      <protection hidden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1" fillId="34" borderId="30" xfId="0" applyFont="1" applyFill="1" applyBorder="1" applyAlignment="1" applyProtection="1">
      <alignment horizontal="center" vertical="center" wrapText="1"/>
      <protection hidden="1"/>
    </xf>
    <xf numFmtId="0" fontId="1" fillId="34" borderId="31" xfId="0" applyFont="1" applyFill="1" applyBorder="1" applyAlignment="1" applyProtection="1">
      <alignment horizontal="center" vertical="center" wrapText="1"/>
      <protection hidden="1"/>
    </xf>
    <xf numFmtId="0" fontId="1" fillId="34" borderId="20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1:AP45"/>
  <sheetViews>
    <sheetView tabSelected="1" zoomScalePageLayoutView="0" workbookViewId="0" topLeftCell="A1">
      <selection activeCell="C9" sqref="C9"/>
    </sheetView>
  </sheetViews>
  <sheetFormatPr defaultColWidth="2.75390625" defaultRowHeight="12" customHeight="1"/>
  <cols>
    <col min="1" max="1" width="4.25390625" style="1" bestFit="1" customWidth="1"/>
    <col min="2" max="2" width="3.25390625" style="1" customWidth="1"/>
    <col min="3" max="3" width="5.625" style="13" customWidth="1"/>
    <col min="4" max="4" width="36.125" style="13" customWidth="1"/>
    <col min="5" max="5" width="14.125" style="14" customWidth="1"/>
    <col min="6" max="6" width="9.625" style="14" customWidth="1"/>
    <col min="7" max="9" width="9.625" style="1" customWidth="1"/>
    <col min="10" max="10" width="3.00390625" style="1" customWidth="1"/>
    <col min="11" max="11" width="2.75390625" style="1" customWidth="1"/>
    <col min="12" max="12" width="7.00390625" style="1" bestFit="1" customWidth="1"/>
    <col min="13" max="13" width="2.75390625" style="1" customWidth="1"/>
    <col min="14" max="14" width="6.625" style="1" bestFit="1" customWidth="1"/>
    <col min="15" max="15" width="2.75390625" style="1" customWidth="1"/>
    <col min="16" max="16" width="6.625" style="1" bestFit="1" customWidth="1"/>
    <col min="17" max="18" width="2.75390625" style="1" customWidth="1"/>
    <col min="19" max="23" width="3.25390625" style="1" bestFit="1" customWidth="1"/>
    <col min="24" max="24" width="4.75390625" style="1" bestFit="1" customWidth="1"/>
    <col min="25" max="16384" width="2.75390625" style="1" customWidth="1"/>
  </cols>
  <sheetData>
    <row r="1" spans="2:17" ht="15" customHeight="1" thickBot="1">
      <c r="B1" s="5" t="s">
        <v>7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2:42" ht="11.25" customHeight="1">
      <c r="B2" s="15"/>
      <c r="C2" s="16"/>
      <c r="D2" s="16"/>
      <c r="E2" s="16"/>
      <c r="F2" s="16"/>
      <c r="G2" s="16"/>
      <c r="H2" s="16"/>
      <c r="I2" s="16"/>
      <c r="J2" s="17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</row>
    <row r="3" spans="2:42" ht="17.25" customHeight="1">
      <c r="B3" s="18"/>
      <c r="C3" s="48" t="s">
        <v>77</v>
      </c>
      <c r="D3" s="48"/>
      <c r="E3" s="48"/>
      <c r="F3" s="48"/>
      <c r="G3" s="48"/>
      <c r="H3" s="48"/>
      <c r="I3" s="48"/>
      <c r="J3" s="29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</row>
    <row r="4" spans="2:42" ht="36" customHeight="1">
      <c r="B4" s="18"/>
      <c r="C4" s="49" t="s">
        <v>76</v>
      </c>
      <c r="D4" s="49"/>
      <c r="E4" s="49"/>
      <c r="F4" s="49"/>
      <c r="G4" s="49"/>
      <c r="H4" s="49"/>
      <c r="I4" s="49"/>
      <c r="J4" s="19"/>
      <c r="N4" s="28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</row>
    <row r="5" spans="2:42" ht="12.75" customHeight="1">
      <c r="B5" s="18"/>
      <c r="C5" s="7"/>
      <c r="D5" s="7"/>
      <c r="E5" s="7"/>
      <c r="F5" s="7"/>
      <c r="G5" s="7"/>
      <c r="H5" s="42" t="s">
        <v>54</v>
      </c>
      <c r="I5" s="42"/>
      <c r="J5" s="19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</row>
    <row r="6" spans="2:42" ht="14.25" customHeight="1">
      <c r="B6" s="20"/>
      <c r="C6" s="50" t="s">
        <v>0</v>
      </c>
      <c r="D6" s="50" t="s">
        <v>80</v>
      </c>
      <c r="E6" s="43" t="s">
        <v>13</v>
      </c>
      <c r="F6" s="52" t="s">
        <v>14</v>
      </c>
      <c r="G6" s="52"/>
      <c r="H6" s="52"/>
      <c r="I6" s="52"/>
      <c r="J6" s="19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2:42" ht="14.25">
      <c r="B7" s="20"/>
      <c r="C7" s="51"/>
      <c r="D7" s="51"/>
      <c r="E7" s="44"/>
      <c r="F7" s="24" t="s">
        <v>15</v>
      </c>
      <c r="G7" s="25" t="s">
        <v>16</v>
      </c>
      <c r="H7" s="26" t="s">
        <v>17</v>
      </c>
      <c r="I7" s="26" t="s">
        <v>18</v>
      </c>
      <c r="J7" s="19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</row>
    <row r="8" spans="2:24" s="8" customFormat="1" ht="25.5" customHeight="1">
      <c r="B8" s="2"/>
      <c r="C8" s="45" t="s">
        <v>95</v>
      </c>
      <c r="D8" s="46"/>
      <c r="E8" s="46"/>
      <c r="F8" s="46"/>
      <c r="G8" s="46"/>
      <c r="H8" s="46"/>
      <c r="I8" s="47"/>
      <c r="J8" s="3"/>
      <c r="S8" s="12"/>
      <c r="T8" s="12"/>
      <c r="U8" s="12"/>
      <c r="V8" s="12"/>
      <c r="W8" s="12"/>
      <c r="X8" s="12"/>
    </row>
    <row r="9" spans="2:24" s="8" customFormat="1" ht="12.75">
      <c r="B9" s="2"/>
      <c r="C9" s="9" t="s">
        <v>8</v>
      </c>
      <c r="D9" s="10" t="s">
        <v>20</v>
      </c>
      <c r="E9" s="11">
        <f>SUM(F9:I9)</f>
        <v>2380</v>
      </c>
      <c r="F9" s="23">
        <v>430</v>
      </c>
      <c r="G9" s="23">
        <v>760</v>
      </c>
      <c r="H9" s="23">
        <v>760</v>
      </c>
      <c r="I9" s="23">
        <v>430</v>
      </c>
      <c r="J9" s="3"/>
      <c r="S9" s="12"/>
      <c r="T9" s="12"/>
      <c r="U9" s="12"/>
      <c r="V9" s="12"/>
      <c r="W9" s="12"/>
      <c r="X9" s="12"/>
    </row>
    <row r="10" spans="2:24" s="8" customFormat="1" ht="12.75">
      <c r="B10" s="2"/>
      <c r="C10" s="9" t="s">
        <v>3</v>
      </c>
      <c r="D10" s="10" t="s">
        <v>21</v>
      </c>
      <c r="E10" s="11">
        <f aca="true" t="shared" si="0" ref="E10:E16">SUM(F10:I10)</f>
        <v>1670</v>
      </c>
      <c r="F10" s="23">
        <v>400</v>
      </c>
      <c r="G10" s="23">
        <v>420</v>
      </c>
      <c r="H10" s="23">
        <v>430</v>
      </c>
      <c r="I10" s="23">
        <v>420</v>
      </c>
      <c r="J10" s="3"/>
      <c r="S10" s="12"/>
      <c r="T10" s="12"/>
      <c r="U10" s="12"/>
      <c r="V10" s="12"/>
      <c r="W10" s="12"/>
      <c r="X10" s="12"/>
    </row>
    <row r="11" spans="2:24" s="8" customFormat="1" ht="12.75">
      <c r="B11" s="2"/>
      <c r="C11" s="9" t="s">
        <v>1</v>
      </c>
      <c r="D11" s="10" t="s">
        <v>22</v>
      </c>
      <c r="E11" s="11">
        <f t="shared" si="0"/>
        <v>1920</v>
      </c>
      <c r="F11" s="23">
        <v>420</v>
      </c>
      <c r="G11" s="23">
        <v>500</v>
      </c>
      <c r="H11" s="23">
        <v>490</v>
      </c>
      <c r="I11" s="23">
        <v>510</v>
      </c>
      <c r="J11" s="3"/>
      <c r="S11" s="12"/>
      <c r="T11" s="12"/>
      <c r="U11" s="12"/>
      <c r="V11" s="12"/>
      <c r="W11" s="12"/>
      <c r="X11" s="12"/>
    </row>
    <row r="12" spans="2:24" s="8" customFormat="1" ht="12.75">
      <c r="B12" s="2"/>
      <c r="C12" s="9" t="s">
        <v>2</v>
      </c>
      <c r="D12" s="10" t="s">
        <v>23</v>
      </c>
      <c r="E12" s="11">
        <f t="shared" si="0"/>
        <v>1900</v>
      </c>
      <c r="F12" s="23">
        <v>450</v>
      </c>
      <c r="G12" s="23">
        <v>500</v>
      </c>
      <c r="H12" s="23">
        <v>480</v>
      </c>
      <c r="I12" s="23">
        <v>470</v>
      </c>
      <c r="J12" s="3"/>
      <c r="S12" s="12"/>
      <c r="T12" s="12"/>
      <c r="U12" s="12"/>
      <c r="V12" s="12"/>
      <c r="W12" s="12"/>
      <c r="X12" s="12"/>
    </row>
    <row r="13" spans="2:24" s="8" customFormat="1" ht="12.75">
      <c r="B13" s="2"/>
      <c r="C13" s="9" t="s">
        <v>4</v>
      </c>
      <c r="D13" s="10" t="s">
        <v>24</v>
      </c>
      <c r="E13" s="11">
        <f t="shared" si="0"/>
        <v>2060</v>
      </c>
      <c r="F13" s="23">
        <v>500</v>
      </c>
      <c r="G13" s="23">
        <v>520</v>
      </c>
      <c r="H13" s="23">
        <v>540</v>
      </c>
      <c r="I13" s="23">
        <v>500</v>
      </c>
      <c r="J13" s="3"/>
      <c r="S13" s="12"/>
      <c r="T13" s="12"/>
      <c r="U13" s="12"/>
      <c r="V13" s="12"/>
      <c r="W13" s="12"/>
      <c r="X13" s="12"/>
    </row>
    <row r="14" spans="2:24" s="8" customFormat="1" ht="12.75">
      <c r="B14" s="2"/>
      <c r="C14" s="9" t="s">
        <v>5</v>
      </c>
      <c r="D14" s="10" t="s">
        <v>25</v>
      </c>
      <c r="E14" s="11">
        <f t="shared" si="0"/>
        <v>2880</v>
      </c>
      <c r="F14" s="23">
        <v>480</v>
      </c>
      <c r="G14" s="23">
        <v>910</v>
      </c>
      <c r="H14" s="23">
        <v>920</v>
      </c>
      <c r="I14" s="23">
        <v>570</v>
      </c>
      <c r="J14" s="3"/>
      <c r="S14" s="12"/>
      <c r="T14" s="12"/>
      <c r="U14" s="12"/>
      <c r="V14" s="12"/>
      <c r="W14" s="12"/>
      <c r="X14" s="12"/>
    </row>
    <row r="15" spans="2:24" s="8" customFormat="1" ht="12.75">
      <c r="B15" s="2"/>
      <c r="C15" s="9" t="s">
        <v>6</v>
      </c>
      <c r="D15" s="10" t="s">
        <v>26</v>
      </c>
      <c r="E15" s="11">
        <f t="shared" si="0"/>
        <v>2960</v>
      </c>
      <c r="F15" s="23">
        <v>500</v>
      </c>
      <c r="G15" s="23">
        <v>930</v>
      </c>
      <c r="H15" s="23">
        <v>940</v>
      </c>
      <c r="I15" s="23">
        <v>590</v>
      </c>
      <c r="J15" s="3"/>
      <c r="S15" s="12"/>
      <c r="T15" s="12"/>
      <c r="U15" s="12"/>
      <c r="V15" s="12"/>
      <c r="W15" s="12"/>
      <c r="X15" s="12"/>
    </row>
    <row r="16" spans="2:24" s="8" customFormat="1" ht="12.75">
      <c r="B16" s="2"/>
      <c r="C16" s="9" t="s">
        <v>9</v>
      </c>
      <c r="D16" s="10" t="s">
        <v>27</v>
      </c>
      <c r="E16" s="11">
        <f t="shared" si="0"/>
        <v>1600</v>
      </c>
      <c r="F16" s="23">
        <v>250</v>
      </c>
      <c r="G16" s="23">
        <v>500</v>
      </c>
      <c r="H16" s="23">
        <v>500</v>
      </c>
      <c r="I16" s="23">
        <v>350</v>
      </c>
      <c r="J16" s="3"/>
      <c r="S16" s="12"/>
      <c r="T16" s="12"/>
      <c r="U16" s="12"/>
      <c r="V16" s="12"/>
      <c r="W16" s="12"/>
      <c r="X16" s="12"/>
    </row>
    <row r="17" spans="2:24" s="8" customFormat="1" ht="30.75" customHeight="1">
      <c r="B17" s="2"/>
      <c r="C17" s="45" t="s">
        <v>28</v>
      </c>
      <c r="D17" s="46"/>
      <c r="E17" s="46"/>
      <c r="F17" s="46"/>
      <c r="G17" s="46"/>
      <c r="H17" s="46"/>
      <c r="I17" s="47"/>
      <c r="J17" s="3"/>
      <c r="S17" s="12"/>
      <c r="T17" s="12"/>
      <c r="U17" s="12"/>
      <c r="V17" s="12"/>
      <c r="W17" s="12"/>
      <c r="X17" s="12"/>
    </row>
    <row r="18" spans="2:24" s="8" customFormat="1" ht="12.75">
      <c r="B18" s="2"/>
      <c r="C18" s="9" t="s">
        <v>10</v>
      </c>
      <c r="D18" s="10" t="s">
        <v>29</v>
      </c>
      <c r="E18" s="11">
        <f aca="true" t="shared" si="1" ref="E18:E44">SUM(F18:I18)</f>
        <v>1560</v>
      </c>
      <c r="F18" s="23">
        <v>240</v>
      </c>
      <c r="G18" s="23">
        <v>490</v>
      </c>
      <c r="H18" s="23">
        <v>490</v>
      </c>
      <c r="I18" s="23">
        <v>340</v>
      </c>
      <c r="J18" s="3"/>
      <c r="S18" s="12"/>
      <c r="T18" s="12"/>
      <c r="U18" s="12"/>
      <c r="V18" s="12"/>
      <c r="W18" s="12"/>
      <c r="X18" s="12"/>
    </row>
    <row r="19" spans="2:24" s="8" customFormat="1" ht="12.75">
      <c r="B19" s="2"/>
      <c r="C19" s="9" t="s">
        <v>11</v>
      </c>
      <c r="D19" s="10" t="s">
        <v>30</v>
      </c>
      <c r="E19" s="11">
        <f t="shared" si="1"/>
        <v>2520</v>
      </c>
      <c r="F19" s="23">
        <v>390</v>
      </c>
      <c r="G19" s="23">
        <v>820</v>
      </c>
      <c r="H19" s="23">
        <v>830</v>
      </c>
      <c r="I19" s="23">
        <v>480</v>
      </c>
      <c r="J19" s="3"/>
      <c r="S19" s="12"/>
      <c r="T19" s="12"/>
      <c r="U19" s="12"/>
      <c r="V19" s="12"/>
      <c r="W19" s="12"/>
      <c r="X19" s="12"/>
    </row>
    <row r="20" spans="2:24" s="8" customFormat="1" ht="12.75">
      <c r="B20" s="2"/>
      <c r="C20" s="9" t="s">
        <v>12</v>
      </c>
      <c r="D20" s="10" t="s">
        <v>31</v>
      </c>
      <c r="E20" s="11">
        <f t="shared" si="1"/>
        <v>2600</v>
      </c>
      <c r="F20" s="23">
        <v>410</v>
      </c>
      <c r="G20" s="23">
        <v>840</v>
      </c>
      <c r="H20" s="23">
        <v>850</v>
      </c>
      <c r="I20" s="23">
        <v>500</v>
      </c>
      <c r="J20" s="3"/>
      <c r="S20" s="12"/>
      <c r="T20" s="12"/>
      <c r="U20" s="12"/>
      <c r="V20" s="12"/>
      <c r="W20" s="12"/>
      <c r="X20" s="12"/>
    </row>
    <row r="21" spans="2:24" s="8" customFormat="1" ht="12.75">
      <c r="B21" s="2"/>
      <c r="C21" s="9" t="s">
        <v>55</v>
      </c>
      <c r="D21" s="10" t="s">
        <v>32</v>
      </c>
      <c r="E21" s="11">
        <f t="shared" si="1"/>
        <v>2680</v>
      </c>
      <c r="F21" s="23">
        <v>430</v>
      </c>
      <c r="G21" s="23">
        <v>860</v>
      </c>
      <c r="H21" s="23">
        <v>870</v>
      </c>
      <c r="I21" s="23">
        <v>520</v>
      </c>
      <c r="J21" s="3"/>
      <c r="S21" s="12"/>
      <c r="T21" s="12"/>
      <c r="U21" s="12"/>
      <c r="V21" s="12"/>
      <c r="W21" s="12"/>
      <c r="X21" s="12"/>
    </row>
    <row r="22" spans="2:24" s="8" customFormat="1" ht="12.75">
      <c r="B22" s="2"/>
      <c r="C22" s="9" t="s">
        <v>56</v>
      </c>
      <c r="D22" s="10" t="s">
        <v>33</v>
      </c>
      <c r="E22" s="11">
        <f t="shared" si="1"/>
        <v>1800</v>
      </c>
      <c r="F22" s="23">
        <v>450</v>
      </c>
      <c r="G22" s="23">
        <v>450</v>
      </c>
      <c r="H22" s="23">
        <v>450</v>
      </c>
      <c r="I22" s="23">
        <v>450</v>
      </c>
      <c r="J22" s="3"/>
      <c r="S22" s="12"/>
      <c r="T22" s="12"/>
      <c r="U22" s="12"/>
      <c r="V22" s="12"/>
      <c r="W22" s="12"/>
      <c r="X22" s="12"/>
    </row>
    <row r="23" spans="2:24" s="8" customFormat="1" ht="12.75">
      <c r="B23" s="2"/>
      <c r="C23" s="9" t="s">
        <v>57</v>
      </c>
      <c r="D23" s="10" t="s">
        <v>34</v>
      </c>
      <c r="E23" s="11">
        <f t="shared" si="1"/>
        <v>2840</v>
      </c>
      <c r="F23" s="23">
        <v>470</v>
      </c>
      <c r="G23" s="23">
        <v>900</v>
      </c>
      <c r="H23" s="23">
        <v>910</v>
      </c>
      <c r="I23" s="23">
        <v>560</v>
      </c>
      <c r="J23" s="3"/>
      <c r="S23" s="12"/>
      <c r="T23" s="12"/>
      <c r="U23" s="12"/>
      <c r="V23" s="12"/>
      <c r="W23" s="12"/>
      <c r="X23" s="12"/>
    </row>
    <row r="24" spans="2:24" s="8" customFormat="1" ht="12.75">
      <c r="B24" s="2"/>
      <c r="C24" s="9" t="s">
        <v>58</v>
      </c>
      <c r="D24" s="10" t="s">
        <v>35</v>
      </c>
      <c r="E24" s="11">
        <f t="shared" si="1"/>
        <v>2920</v>
      </c>
      <c r="F24" s="23">
        <v>490</v>
      </c>
      <c r="G24" s="23">
        <v>920</v>
      </c>
      <c r="H24" s="23">
        <v>930</v>
      </c>
      <c r="I24" s="23">
        <v>580</v>
      </c>
      <c r="J24" s="3"/>
      <c r="S24" s="12"/>
      <c r="T24" s="12"/>
      <c r="U24" s="12"/>
      <c r="V24" s="12"/>
      <c r="W24" s="12"/>
      <c r="X24" s="12"/>
    </row>
    <row r="25" spans="2:24" s="8" customFormat="1" ht="12.75">
      <c r="B25" s="2"/>
      <c r="C25" s="9" t="s">
        <v>59</v>
      </c>
      <c r="D25" s="10" t="s">
        <v>36</v>
      </c>
      <c r="E25" s="11">
        <f t="shared" si="1"/>
        <v>690</v>
      </c>
      <c r="F25" s="23">
        <v>150</v>
      </c>
      <c r="G25" s="23">
        <v>200</v>
      </c>
      <c r="H25" s="23">
        <v>180</v>
      </c>
      <c r="I25" s="23">
        <v>160</v>
      </c>
      <c r="J25" s="3"/>
      <c r="S25" s="12"/>
      <c r="T25" s="12"/>
      <c r="U25" s="12"/>
      <c r="V25" s="12"/>
      <c r="W25" s="12"/>
      <c r="X25" s="12"/>
    </row>
    <row r="26" spans="2:24" s="8" customFormat="1" ht="27" customHeight="1">
      <c r="B26" s="2"/>
      <c r="C26" s="45" t="s">
        <v>37</v>
      </c>
      <c r="D26" s="46"/>
      <c r="E26" s="46"/>
      <c r="F26" s="46"/>
      <c r="G26" s="46"/>
      <c r="H26" s="46"/>
      <c r="I26" s="47"/>
      <c r="J26" s="3"/>
      <c r="S26" s="12"/>
      <c r="T26" s="12"/>
      <c r="U26" s="12"/>
      <c r="V26" s="12"/>
      <c r="W26" s="12"/>
      <c r="X26" s="12"/>
    </row>
    <row r="27" spans="2:24" s="8" customFormat="1" ht="12.75">
      <c r="B27" s="2"/>
      <c r="C27" s="9" t="s">
        <v>60</v>
      </c>
      <c r="D27" s="10" t="s">
        <v>38</v>
      </c>
      <c r="E27" s="11">
        <f t="shared" si="1"/>
        <v>2200</v>
      </c>
      <c r="F27" s="23">
        <v>310</v>
      </c>
      <c r="G27" s="23">
        <v>740</v>
      </c>
      <c r="H27" s="23">
        <v>750</v>
      </c>
      <c r="I27" s="23">
        <v>400</v>
      </c>
      <c r="J27" s="3"/>
      <c r="S27" s="12"/>
      <c r="T27" s="12"/>
      <c r="U27" s="12"/>
      <c r="V27" s="12"/>
      <c r="W27" s="12"/>
      <c r="X27" s="12"/>
    </row>
    <row r="28" spans="2:24" s="8" customFormat="1" ht="12.75">
      <c r="B28" s="2"/>
      <c r="C28" s="9" t="s">
        <v>61</v>
      </c>
      <c r="D28" s="10" t="s">
        <v>39</v>
      </c>
      <c r="E28" s="11">
        <f t="shared" si="1"/>
        <v>2280</v>
      </c>
      <c r="F28" s="23">
        <v>330</v>
      </c>
      <c r="G28" s="23">
        <v>760</v>
      </c>
      <c r="H28" s="23">
        <v>770</v>
      </c>
      <c r="I28" s="23">
        <v>420</v>
      </c>
      <c r="J28" s="3"/>
      <c r="S28" s="12"/>
      <c r="T28" s="12"/>
      <c r="U28" s="12"/>
      <c r="V28" s="12"/>
      <c r="W28" s="12"/>
      <c r="X28" s="12"/>
    </row>
    <row r="29" spans="2:24" s="8" customFormat="1" ht="12.75">
      <c r="B29" s="2"/>
      <c r="C29" s="9" t="s">
        <v>62</v>
      </c>
      <c r="D29" s="10" t="s">
        <v>40</v>
      </c>
      <c r="E29" s="11">
        <f t="shared" si="1"/>
        <v>2360</v>
      </c>
      <c r="F29" s="23">
        <v>350</v>
      </c>
      <c r="G29" s="23">
        <v>780</v>
      </c>
      <c r="H29" s="23">
        <v>790</v>
      </c>
      <c r="I29" s="23">
        <v>440</v>
      </c>
      <c r="J29" s="3"/>
      <c r="S29" s="12"/>
      <c r="T29" s="12"/>
      <c r="U29" s="12"/>
      <c r="V29" s="12"/>
      <c r="W29" s="12"/>
      <c r="X29" s="12"/>
    </row>
    <row r="30" spans="2:24" s="8" customFormat="1" ht="12.75">
      <c r="B30" s="2"/>
      <c r="C30" s="9" t="s">
        <v>63</v>
      </c>
      <c r="D30" s="10" t="s">
        <v>41</v>
      </c>
      <c r="E30" s="11">
        <f t="shared" si="1"/>
        <v>2010</v>
      </c>
      <c r="F30" s="23">
        <v>200</v>
      </c>
      <c r="G30" s="23">
        <v>800</v>
      </c>
      <c r="H30" s="23">
        <v>810</v>
      </c>
      <c r="I30" s="23">
        <v>200</v>
      </c>
      <c r="J30" s="3"/>
      <c r="S30" s="12"/>
      <c r="T30" s="12"/>
      <c r="U30" s="12"/>
      <c r="V30" s="12"/>
      <c r="W30" s="12"/>
      <c r="X30" s="12"/>
    </row>
    <row r="31" spans="2:24" s="8" customFormat="1" ht="12.75">
      <c r="B31" s="2"/>
      <c r="C31" s="9" t="s">
        <v>64</v>
      </c>
      <c r="D31" s="10" t="s">
        <v>42</v>
      </c>
      <c r="E31" s="11">
        <f t="shared" si="1"/>
        <v>2520</v>
      </c>
      <c r="F31" s="23">
        <v>390</v>
      </c>
      <c r="G31" s="23">
        <v>820</v>
      </c>
      <c r="H31" s="23">
        <v>830</v>
      </c>
      <c r="I31" s="23">
        <v>480</v>
      </c>
      <c r="J31" s="3"/>
      <c r="S31" s="12"/>
      <c r="T31" s="12"/>
      <c r="U31" s="12"/>
      <c r="V31" s="12"/>
      <c r="W31" s="12"/>
      <c r="X31" s="12"/>
    </row>
    <row r="32" spans="2:24" s="8" customFormat="1" ht="12.75">
      <c r="B32" s="2"/>
      <c r="C32" s="9" t="s">
        <v>65</v>
      </c>
      <c r="D32" s="10" t="s">
        <v>43</v>
      </c>
      <c r="E32" s="11">
        <f t="shared" si="1"/>
        <v>137</v>
      </c>
      <c r="F32" s="23">
        <v>34</v>
      </c>
      <c r="G32" s="23">
        <v>35</v>
      </c>
      <c r="H32" s="23">
        <v>35</v>
      </c>
      <c r="I32" s="23">
        <v>33</v>
      </c>
      <c r="J32" s="3"/>
      <c r="S32" s="12"/>
      <c r="T32" s="12"/>
      <c r="U32" s="12"/>
      <c r="V32" s="12"/>
      <c r="W32" s="12"/>
      <c r="X32" s="12"/>
    </row>
    <row r="33" spans="2:24" s="8" customFormat="1" ht="26.25" customHeight="1">
      <c r="B33" s="2"/>
      <c r="C33" s="45" t="s">
        <v>81</v>
      </c>
      <c r="D33" s="46"/>
      <c r="E33" s="46"/>
      <c r="F33" s="46"/>
      <c r="G33" s="46"/>
      <c r="H33" s="46"/>
      <c r="I33" s="47"/>
      <c r="J33" s="3"/>
      <c r="S33" s="12"/>
      <c r="T33" s="12"/>
      <c r="U33" s="12"/>
      <c r="V33" s="12"/>
      <c r="W33" s="12"/>
      <c r="X33" s="12"/>
    </row>
    <row r="34" spans="2:24" s="8" customFormat="1" ht="12.75">
      <c r="B34" s="2"/>
      <c r="C34" s="9" t="s">
        <v>66</v>
      </c>
      <c r="D34" s="10" t="s">
        <v>44</v>
      </c>
      <c r="E34" s="11">
        <f t="shared" si="1"/>
        <v>1900</v>
      </c>
      <c r="F34" s="23">
        <v>235</v>
      </c>
      <c r="G34" s="23">
        <v>665</v>
      </c>
      <c r="H34" s="23">
        <v>675</v>
      </c>
      <c r="I34" s="23">
        <v>325</v>
      </c>
      <c r="J34" s="3"/>
      <c r="S34" s="12"/>
      <c r="T34" s="12"/>
      <c r="U34" s="12"/>
      <c r="V34" s="12"/>
      <c r="W34" s="12"/>
      <c r="X34" s="12"/>
    </row>
    <row r="35" spans="2:24" s="8" customFormat="1" ht="12.75">
      <c r="B35" s="2"/>
      <c r="C35" s="9" t="s">
        <v>67</v>
      </c>
      <c r="D35" s="10" t="s">
        <v>45</v>
      </c>
      <c r="E35" s="11">
        <f t="shared" si="1"/>
        <v>1980</v>
      </c>
      <c r="F35" s="23">
        <v>255</v>
      </c>
      <c r="G35" s="23">
        <v>685</v>
      </c>
      <c r="H35" s="23">
        <v>695</v>
      </c>
      <c r="I35" s="23">
        <v>345</v>
      </c>
      <c r="J35" s="3"/>
      <c r="S35" s="12"/>
      <c r="T35" s="12"/>
      <c r="U35" s="12"/>
      <c r="V35" s="12"/>
      <c r="W35" s="12"/>
      <c r="X35" s="12"/>
    </row>
    <row r="36" spans="2:24" s="8" customFormat="1" ht="12.75">
      <c r="B36" s="2"/>
      <c r="C36" s="9" t="s">
        <v>68</v>
      </c>
      <c r="D36" s="10" t="s">
        <v>46</v>
      </c>
      <c r="E36" s="11">
        <f t="shared" si="1"/>
        <v>1975</v>
      </c>
      <c r="F36" s="23">
        <v>190</v>
      </c>
      <c r="G36" s="23">
        <v>705</v>
      </c>
      <c r="H36" s="23">
        <v>715</v>
      </c>
      <c r="I36" s="23">
        <v>365</v>
      </c>
      <c r="J36" s="3"/>
      <c r="S36" s="12"/>
      <c r="T36" s="12"/>
      <c r="U36" s="12"/>
      <c r="V36" s="12"/>
      <c r="W36" s="12"/>
      <c r="X36" s="12"/>
    </row>
    <row r="37" spans="2:24" s="8" customFormat="1" ht="12.75">
      <c r="B37" s="2"/>
      <c r="C37" s="9" t="s">
        <v>69</v>
      </c>
      <c r="D37" s="10" t="s">
        <v>47</v>
      </c>
      <c r="E37" s="11">
        <f t="shared" si="1"/>
        <v>372</v>
      </c>
      <c r="F37" s="23">
        <v>75</v>
      </c>
      <c r="G37" s="23">
        <v>104</v>
      </c>
      <c r="H37" s="23">
        <v>105</v>
      </c>
      <c r="I37" s="23">
        <v>88</v>
      </c>
      <c r="J37" s="3"/>
      <c r="S37" s="12"/>
      <c r="T37" s="12"/>
      <c r="U37" s="12"/>
      <c r="V37" s="12"/>
      <c r="W37" s="12"/>
      <c r="X37" s="12"/>
    </row>
    <row r="38" spans="2:24" s="8" customFormat="1" ht="37.5" customHeight="1">
      <c r="B38" s="2"/>
      <c r="C38" s="45" t="s">
        <v>19</v>
      </c>
      <c r="D38" s="46"/>
      <c r="E38" s="46"/>
      <c r="F38" s="46"/>
      <c r="G38" s="46"/>
      <c r="H38" s="46"/>
      <c r="I38" s="47"/>
      <c r="J38" s="3"/>
      <c r="S38" s="12"/>
      <c r="T38" s="12"/>
      <c r="U38" s="12"/>
      <c r="V38" s="12"/>
      <c r="W38" s="12"/>
      <c r="X38" s="12"/>
    </row>
    <row r="39" spans="2:24" s="8" customFormat="1" ht="12.75">
      <c r="B39" s="2"/>
      <c r="C39" s="9" t="s">
        <v>70</v>
      </c>
      <c r="D39" s="10" t="s">
        <v>48</v>
      </c>
      <c r="E39" s="11">
        <f t="shared" si="1"/>
        <v>1600</v>
      </c>
      <c r="F39" s="23">
        <v>160</v>
      </c>
      <c r="G39" s="23">
        <v>590</v>
      </c>
      <c r="H39" s="23">
        <v>600</v>
      </c>
      <c r="I39" s="23">
        <v>250</v>
      </c>
      <c r="J39" s="3"/>
      <c r="S39" s="12"/>
      <c r="T39" s="12"/>
      <c r="U39" s="12"/>
      <c r="V39" s="12"/>
      <c r="W39" s="12"/>
      <c r="X39" s="12"/>
    </row>
    <row r="40" spans="2:24" s="8" customFormat="1" ht="12.75">
      <c r="B40" s="2"/>
      <c r="C40" s="9" t="s">
        <v>71</v>
      </c>
      <c r="D40" s="10" t="s">
        <v>49</v>
      </c>
      <c r="E40" s="11">
        <f t="shared" si="1"/>
        <v>1680</v>
      </c>
      <c r="F40" s="23">
        <v>180</v>
      </c>
      <c r="G40" s="23">
        <v>610</v>
      </c>
      <c r="H40" s="23">
        <v>620</v>
      </c>
      <c r="I40" s="23">
        <v>270</v>
      </c>
      <c r="J40" s="3"/>
      <c r="S40" s="12"/>
      <c r="T40" s="12"/>
      <c r="U40" s="12"/>
      <c r="V40" s="12"/>
      <c r="W40" s="12"/>
      <c r="X40" s="12"/>
    </row>
    <row r="41" spans="2:24" s="8" customFormat="1" ht="12.75">
      <c r="B41" s="2"/>
      <c r="C41" s="9" t="s">
        <v>72</v>
      </c>
      <c r="D41" s="10" t="s">
        <v>50</v>
      </c>
      <c r="E41" s="11">
        <f t="shared" si="1"/>
        <v>1760</v>
      </c>
      <c r="F41" s="23">
        <v>200</v>
      </c>
      <c r="G41" s="23">
        <v>630</v>
      </c>
      <c r="H41" s="23">
        <v>640</v>
      </c>
      <c r="I41" s="23">
        <v>290</v>
      </c>
      <c r="J41" s="3"/>
      <c r="S41" s="12"/>
      <c r="T41" s="12"/>
      <c r="U41" s="12"/>
      <c r="V41" s="12"/>
      <c r="W41" s="12"/>
      <c r="X41" s="12"/>
    </row>
    <row r="42" spans="2:24" s="8" customFormat="1" ht="12.75">
      <c r="B42" s="2"/>
      <c r="C42" s="9" t="s">
        <v>73</v>
      </c>
      <c r="D42" s="10" t="s">
        <v>51</v>
      </c>
      <c r="E42" s="11">
        <f t="shared" si="1"/>
        <v>1840</v>
      </c>
      <c r="F42" s="23">
        <v>220</v>
      </c>
      <c r="G42" s="23">
        <v>650</v>
      </c>
      <c r="H42" s="23">
        <v>660</v>
      </c>
      <c r="I42" s="23">
        <v>310</v>
      </c>
      <c r="J42" s="3"/>
      <c r="S42" s="12"/>
      <c r="T42" s="12"/>
      <c r="U42" s="12"/>
      <c r="V42" s="12"/>
      <c r="W42" s="12"/>
      <c r="X42" s="12"/>
    </row>
    <row r="43" spans="2:24" s="8" customFormat="1" ht="12.75">
      <c r="B43" s="2"/>
      <c r="C43" s="9" t="s">
        <v>74</v>
      </c>
      <c r="D43" s="10" t="s">
        <v>52</v>
      </c>
      <c r="E43" s="11">
        <f t="shared" si="1"/>
        <v>1920</v>
      </c>
      <c r="F43" s="23">
        <v>240</v>
      </c>
      <c r="G43" s="23">
        <v>670</v>
      </c>
      <c r="H43" s="23">
        <v>680</v>
      </c>
      <c r="I43" s="23">
        <v>330</v>
      </c>
      <c r="J43" s="3"/>
      <c r="S43" s="12"/>
      <c r="T43" s="12"/>
      <c r="U43" s="12"/>
      <c r="V43" s="12"/>
      <c r="W43" s="12"/>
      <c r="X43" s="12"/>
    </row>
    <row r="44" spans="2:24" s="8" customFormat="1" ht="12.75">
      <c r="B44" s="2"/>
      <c r="C44" s="9" t="s">
        <v>75</v>
      </c>
      <c r="D44" s="10" t="s">
        <v>53</v>
      </c>
      <c r="E44" s="11">
        <f t="shared" si="1"/>
        <v>58</v>
      </c>
      <c r="F44" s="23">
        <v>15</v>
      </c>
      <c r="G44" s="23">
        <v>15</v>
      </c>
      <c r="H44" s="23">
        <v>15</v>
      </c>
      <c r="I44" s="23">
        <v>13</v>
      </c>
      <c r="J44" s="3"/>
      <c r="S44" s="12"/>
      <c r="T44" s="12"/>
      <c r="U44" s="12"/>
      <c r="V44" s="12"/>
      <c r="W44" s="12"/>
      <c r="X44" s="12"/>
    </row>
    <row r="45" spans="2:10" ht="12" customHeight="1" thickBot="1">
      <c r="B45" s="4"/>
      <c r="C45" s="21"/>
      <c r="D45" s="21"/>
      <c r="E45" s="21"/>
      <c r="F45" s="21"/>
      <c r="G45" s="21"/>
      <c r="H45" s="21"/>
      <c r="I45" s="21"/>
      <c r="J45" s="22"/>
    </row>
  </sheetData>
  <sheetProtection/>
  <mergeCells count="12">
    <mergeCell ref="D6:D7"/>
    <mergeCell ref="F6:I6"/>
    <mergeCell ref="H5:I5"/>
    <mergeCell ref="E6:E7"/>
    <mergeCell ref="C33:I33"/>
    <mergeCell ref="C38:I38"/>
    <mergeCell ref="C3:I3"/>
    <mergeCell ref="C17:I17"/>
    <mergeCell ref="C26:I26"/>
    <mergeCell ref="C8:I8"/>
    <mergeCell ref="C4:I4"/>
    <mergeCell ref="C6:C7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8" r:id="rId1"/>
  <headerFooter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10" min="1" max="2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AL45"/>
  <sheetViews>
    <sheetView zoomScalePageLayoutView="0" workbookViewId="0" topLeftCell="A1">
      <selection activeCell="A1" sqref="A1"/>
    </sheetView>
  </sheetViews>
  <sheetFormatPr defaultColWidth="2.75390625" defaultRowHeight="12" customHeight="1"/>
  <cols>
    <col min="1" max="1" width="4.25390625" style="1" bestFit="1" customWidth="1"/>
    <col min="2" max="2" width="3.25390625" style="1" customWidth="1"/>
    <col min="3" max="3" width="5.625" style="13" customWidth="1"/>
    <col min="4" max="4" width="49.25390625" style="13" customWidth="1"/>
    <col min="5" max="5" width="21.875" style="14" customWidth="1"/>
    <col min="6" max="6" width="3.00390625" style="1" customWidth="1"/>
    <col min="7" max="9" width="2.75390625" style="1" customWidth="1"/>
    <col min="10" max="10" width="6.625" style="1" bestFit="1" customWidth="1"/>
    <col min="11" max="11" width="2.75390625" style="1" customWidth="1"/>
    <col min="12" max="12" width="6.625" style="1" bestFit="1" customWidth="1"/>
    <col min="13" max="14" width="2.75390625" style="1" customWidth="1"/>
    <col min="15" max="19" width="3.25390625" style="1" bestFit="1" customWidth="1"/>
    <col min="20" max="20" width="4.75390625" style="1" bestFit="1" customWidth="1"/>
    <col min="21" max="16384" width="2.75390625" style="1" customWidth="1"/>
  </cols>
  <sheetData>
    <row r="1" spans="2:13" ht="15" customHeight="1" thickBot="1">
      <c r="B1" s="5" t="s">
        <v>7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2:38" ht="11.25" customHeight="1">
      <c r="B2" s="15"/>
      <c r="C2" s="16"/>
      <c r="D2" s="16"/>
      <c r="E2" s="16"/>
      <c r="F2" s="17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</row>
    <row r="3" spans="2:38" ht="19.5" customHeight="1">
      <c r="B3" s="18"/>
      <c r="C3" s="54" t="s">
        <v>78</v>
      </c>
      <c r="D3" s="54"/>
      <c r="E3" s="54"/>
      <c r="F3" s="29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2:38" ht="36" customHeight="1">
      <c r="B4" s="18"/>
      <c r="C4" s="55" t="str">
        <f>'Номенклатура склада'!C4:I4</f>
        <v>склада гибких воздуховодов, диффузоров и компонентов для монтажа систем вентиляции DEC Int. (Нидерланды)</v>
      </c>
      <c r="D4" s="55"/>
      <c r="E4" s="55"/>
      <c r="F4" s="19"/>
      <c r="J4" s="28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2:38" ht="12.75" customHeight="1">
      <c r="B5" s="18"/>
      <c r="C5" s="7"/>
      <c r="D5" s="7"/>
      <c r="E5" s="7"/>
      <c r="F5" s="19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</row>
    <row r="6" spans="2:38" ht="14.25" customHeight="1">
      <c r="B6" s="20"/>
      <c r="C6" s="56" t="s">
        <v>0</v>
      </c>
      <c r="D6" s="56" t="s">
        <v>80</v>
      </c>
      <c r="E6" s="52" t="s">
        <v>79</v>
      </c>
      <c r="F6" s="19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2:38" ht="28.5" customHeight="1">
      <c r="B7" s="20"/>
      <c r="C7" s="56"/>
      <c r="D7" s="56"/>
      <c r="E7" s="52"/>
      <c r="F7" s="19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</row>
    <row r="8" spans="2:20" s="8" customFormat="1" ht="29.25" customHeight="1">
      <c r="B8" s="2"/>
      <c r="C8" s="53" t="str">
        <f>'Номенклатура склада'!C8:I8</f>
        <v>ALUDEC - Гибкие многослойные алюминиевые воздуховоды, упаковка - 10 метров
Максимальное давление 3 000 Па, Диапазон температур -20 +80 С</v>
      </c>
      <c r="D8" s="53"/>
      <c r="E8" s="53"/>
      <c r="F8" s="3"/>
      <c r="O8" s="12"/>
      <c r="P8" s="12"/>
      <c r="Q8" s="12"/>
      <c r="R8" s="12"/>
      <c r="S8" s="12"/>
      <c r="T8" s="12"/>
    </row>
    <row r="9" spans="2:20" s="8" customFormat="1" ht="12.75">
      <c r="B9" s="2"/>
      <c r="C9" s="9" t="str">
        <f>'Номенклатура склада'!C9</f>
        <v>1</v>
      </c>
      <c r="D9" s="10" t="str">
        <f>'Номенклатура склада'!D9</f>
        <v>ALUDEC 102 </v>
      </c>
      <c r="E9" s="27">
        <f>SQRT((VARP('Номенклатура склада'!F9,'Номенклатура склада'!G9,'Номенклатура склада'!H9,'Номенклатура склада'!I9)))/('Номенклатура склада'!E9/4)</f>
        <v>0.2773109243697479</v>
      </c>
      <c r="F9" s="3"/>
      <c r="O9" s="12"/>
      <c r="P9" s="12"/>
      <c r="Q9" s="12"/>
      <c r="R9" s="12"/>
      <c r="S9" s="12"/>
      <c r="T9" s="12"/>
    </row>
    <row r="10" spans="2:20" s="8" customFormat="1" ht="12.75">
      <c r="B10" s="2"/>
      <c r="C10" s="9" t="s">
        <v>3</v>
      </c>
      <c r="D10" s="10" t="s">
        <v>21</v>
      </c>
      <c r="E10" s="27">
        <f>SQRT((VARP('Номенклатура склада'!F10,'Номенклатура склада'!G10,'Номенклатура склада'!H10,'Номенклатура склада'!I10)))/('Номенклатура склада'!E10/4)</f>
        <v>0.02610119127868667</v>
      </c>
      <c r="F10" s="3"/>
      <c r="O10" s="12"/>
      <c r="P10" s="12"/>
      <c r="Q10" s="12"/>
      <c r="R10" s="12"/>
      <c r="S10" s="12"/>
      <c r="T10" s="12"/>
    </row>
    <row r="11" spans="2:20" s="8" customFormat="1" ht="12.75">
      <c r="B11" s="2"/>
      <c r="C11" s="9" t="s">
        <v>1</v>
      </c>
      <c r="D11" s="10" t="s">
        <v>22</v>
      </c>
      <c r="E11" s="27">
        <f>SQRT((VARP('Номенклатура склада'!F11,'Номенклатура склада'!G11,'Номенклатура склада'!H11,'Номенклатура склада'!I11)))/('Номенклатура склада'!E11/4)</f>
        <v>0.0736569563735987</v>
      </c>
      <c r="F11" s="3"/>
      <c r="O11" s="12"/>
      <c r="P11" s="12"/>
      <c r="Q11" s="12"/>
      <c r="R11" s="12"/>
      <c r="S11" s="12"/>
      <c r="T11" s="12"/>
    </row>
    <row r="12" spans="2:20" s="8" customFormat="1" ht="12.75">
      <c r="B12" s="2"/>
      <c r="C12" s="9" t="s">
        <v>2</v>
      </c>
      <c r="D12" s="10" t="s">
        <v>23</v>
      </c>
      <c r="E12" s="27">
        <f>SQRT((VARP('Номенклатура склада'!F12,'Номенклатура склада'!G12,'Номенклатура склада'!H12,'Номенклатура склада'!I12)))/('Номенклатура склада'!E12/4)</f>
        <v>0.03795317132067357</v>
      </c>
      <c r="F12" s="3"/>
      <c r="O12" s="12"/>
      <c r="P12" s="12"/>
      <c r="Q12" s="12"/>
      <c r="R12" s="12"/>
      <c r="S12" s="12"/>
      <c r="T12" s="12"/>
    </row>
    <row r="13" spans="2:20" s="8" customFormat="1" ht="12.75">
      <c r="B13" s="2"/>
      <c r="C13" s="9" t="s">
        <v>4</v>
      </c>
      <c r="D13" s="10" t="s">
        <v>24</v>
      </c>
      <c r="E13" s="27">
        <f>SQRT((VARP('Номенклатура склада'!F13,'Номенклатура склада'!G13,'Номенклатура склада'!H13,'Номенклатура склада'!I13)))/('Номенклатура склада'!E13/4)</f>
        <v>0.03220024068306214</v>
      </c>
      <c r="F13" s="3"/>
      <c r="O13" s="12"/>
      <c r="P13" s="12"/>
      <c r="Q13" s="12"/>
      <c r="R13" s="12"/>
      <c r="S13" s="12"/>
      <c r="T13" s="12"/>
    </row>
    <row r="14" spans="2:20" s="8" customFormat="1" ht="12.75">
      <c r="B14" s="2"/>
      <c r="C14" s="9" t="s">
        <v>5</v>
      </c>
      <c r="D14" s="10" t="s">
        <v>25</v>
      </c>
      <c r="E14" s="27">
        <f>SQRT((VARP('Номенклатура склада'!F14,'Номенклатура склада'!G14,'Номенклатура склада'!H14,'Номенклатура склада'!I14)))/('Номенклатура склада'!E14/4)</f>
        <v>0.2744593450745764</v>
      </c>
      <c r="F14" s="3"/>
      <c r="O14" s="12"/>
      <c r="P14" s="12"/>
      <c r="Q14" s="12"/>
      <c r="R14" s="12"/>
      <c r="S14" s="12"/>
      <c r="T14" s="12"/>
    </row>
    <row r="15" spans="2:20" s="8" customFormat="1" ht="12.75">
      <c r="B15" s="2"/>
      <c r="C15" s="9" t="s">
        <v>6</v>
      </c>
      <c r="D15" s="10" t="s">
        <v>26</v>
      </c>
      <c r="E15" s="27">
        <f>SQRT((VARP('Номенклатура склада'!F15,'Номенклатура склада'!G15,'Номенклатура склада'!H15,'Номенклатура склада'!I15)))/('Номенклатура склада'!E15/4)</f>
        <v>0.2670415249374257</v>
      </c>
      <c r="F15" s="3"/>
      <c r="O15" s="12"/>
      <c r="P15" s="12"/>
      <c r="Q15" s="12"/>
      <c r="R15" s="12"/>
      <c r="S15" s="12"/>
      <c r="T15" s="12"/>
    </row>
    <row r="16" spans="2:20" s="8" customFormat="1" ht="12.75">
      <c r="B16" s="2"/>
      <c r="C16" s="9" t="s">
        <v>9</v>
      </c>
      <c r="D16" s="10" t="s">
        <v>27</v>
      </c>
      <c r="E16" s="27">
        <f>SQRT((VARP('Номенклатура склада'!F16,'Номенклатура склада'!G16,'Номенклатура склада'!H16,'Номенклатура склада'!I16)))/('Номенклатура склада'!E16/4)</f>
        <v>0.26516504294495535</v>
      </c>
      <c r="F16" s="3"/>
      <c r="O16" s="12"/>
      <c r="P16" s="12"/>
      <c r="Q16" s="12"/>
      <c r="R16" s="12"/>
      <c r="S16" s="12"/>
      <c r="T16" s="12"/>
    </row>
    <row r="17" spans="2:20" s="8" customFormat="1" ht="31.5" customHeight="1">
      <c r="B17" s="2"/>
      <c r="C17" s="53" t="str">
        <f>'Номенклатура склада'!C17:I17</f>
        <v>ISODEC - Гибкие теплоизолированные воздуховоды,  упаковка - 10 метров
Максимальное давление 2 500 Па, Диапазон температур -30 +140 С</v>
      </c>
      <c r="D17" s="53"/>
      <c r="E17" s="53"/>
      <c r="F17" s="3"/>
      <c r="O17" s="12"/>
      <c r="P17" s="12"/>
      <c r="Q17" s="12"/>
      <c r="R17" s="12"/>
      <c r="S17" s="12"/>
      <c r="T17" s="12"/>
    </row>
    <row r="18" spans="2:20" s="8" customFormat="1" ht="12.75">
      <c r="B18" s="2"/>
      <c r="C18" s="9" t="str">
        <f>'Номенклатура склада'!C18</f>
        <v>9</v>
      </c>
      <c r="D18" s="10" t="str">
        <f>'Номенклатура склада'!D18</f>
        <v>ISODEC 102</v>
      </c>
      <c r="E18" s="27">
        <f>SQRT((VARP('Номенклатура склада'!F18,'Номенклатура склада'!G18,'Номенклатура склада'!H18,'Номенклатура склада'!I18)))/('Номенклатура склада'!E18/4)</f>
        <v>0.2719641466102106</v>
      </c>
      <c r="F18" s="3"/>
      <c r="O18" s="12"/>
      <c r="P18" s="12"/>
      <c r="Q18" s="12"/>
      <c r="R18" s="12"/>
      <c r="S18" s="12"/>
      <c r="T18" s="12"/>
    </row>
    <row r="19" spans="2:20" s="8" customFormat="1" ht="12.75">
      <c r="B19" s="2"/>
      <c r="C19" s="9" t="str">
        <f>'Номенклатура склада'!C19</f>
        <v>10</v>
      </c>
      <c r="D19" s="10" t="str">
        <f>'Номенклатура склада'!D19</f>
        <v>ISODEC 125</v>
      </c>
      <c r="E19" s="27">
        <f>SQRT((VARP('Номенклатура склада'!F19,'Номенклатура склада'!G19,'Номенклатура склада'!H19,'Номенклатура склада'!I19)))/('Номенклатура склада'!E19/4)</f>
        <v>0.31366782294237305</v>
      </c>
      <c r="F19" s="3"/>
      <c r="O19" s="12"/>
      <c r="P19" s="12"/>
      <c r="Q19" s="12"/>
      <c r="R19" s="12"/>
      <c r="S19" s="12"/>
      <c r="T19" s="12"/>
    </row>
    <row r="20" spans="2:20" s="8" customFormat="1" ht="12.75">
      <c r="B20" s="2"/>
      <c r="C20" s="9" t="str">
        <f>'Номенклатура склада'!C20</f>
        <v>11</v>
      </c>
      <c r="D20" s="10" t="str">
        <f>'Номенклатура склада'!D20</f>
        <v>ISODEC 160</v>
      </c>
      <c r="E20" s="27">
        <f>SQRT((VARP('Номенклатура склада'!F20,'Номенклатура склада'!G20,'Номенклатура склада'!H20,'Номенклатура склада'!I20)))/('Номенклатура склада'!E20/4)</f>
        <v>0.304016505313377</v>
      </c>
      <c r="F20" s="3"/>
      <c r="O20" s="12"/>
      <c r="P20" s="12"/>
      <c r="Q20" s="12"/>
      <c r="R20" s="12"/>
      <c r="S20" s="12"/>
      <c r="T20" s="12"/>
    </row>
    <row r="21" spans="2:20" s="8" customFormat="1" ht="12.75">
      <c r="B21" s="2"/>
      <c r="C21" s="9" t="str">
        <f>'Номенклатура склада'!C21</f>
        <v>12</v>
      </c>
      <c r="D21" s="10" t="str">
        <f>'Номенклатура склада'!D21</f>
        <v>ISODEC 203</v>
      </c>
      <c r="E21" s="27">
        <f>SQRT((VARP('Номенклатура склада'!F21,'Номенклатура склада'!G21,'Номенклатура склада'!H21,'Номенклатура склада'!I21)))/('Номенклатура склада'!E21/4)</f>
        <v>0.29494138575178364</v>
      </c>
      <c r="F21" s="3"/>
      <c r="O21" s="12"/>
      <c r="P21" s="12"/>
      <c r="Q21" s="12"/>
      <c r="R21" s="12"/>
      <c r="S21" s="12"/>
      <c r="T21" s="12"/>
    </row>
    <row r="22" spans="2:20" s="8" customFormat="1" ht="12.75">
      <c r="B22" s="2"/>
      <c r="C22" s="9" t="str">
        <f>'Номенклатура склада'!C22</f>
        <v>13</v>
      </c>
      <c r="D22" s="10" t="str">
        <f>'Номенклатура склада'!D22</f>
        <v>ISODEC 254</v>
      </c>
      <c r="E22" s="27">
        <f>SQRT((VARP('Номенклатура склада'!F22,'Номенклатура склада'!G22,'Номенклатура склада'!H22,'Номенклатура склада'!I22)))/('Номенклатура склада'!E22/4)</f>
        <v>0</v>
      </c>
      <c r="F22" s="3"/>
      <c r="O22" s="12"/>
      <c r="P22" s="12"/>
      <c r="Q22" s="12"/>
      <c r="R22" s="12"/>
      <c r="S22" s="12"/>
      <c r="T22" s="12"/>
    </row>
    <row r="23" spans="2:20" s="8" customFormat="1" ht="12.75">
      <c r="B23" s="2"/>
      <c r="C23" s="9" t="str">
        <f>'Номенклатура склада'!C23</f>
        <v>14</v>
      </c>
      <c r="D23" s="10" t="str">
        <f>'Номенклатура склада'!D23</f>
        <v>ISODEC 315</v>
      </c>
      <c r="E23" s="27">
        <f>SQRT((VARP('Номенклатура склада'!F23,'Номенклатура склада'!G23,'Номенклатура склада'!H23,'Номенклатура склада'!I23)))/('Номенклатура склада'!E23/4)</f>
        <v>0.2783249696530916</v>
      </c>
      <c r="F23" s="3"/>
      <c r="O23" s="12"/>
      <c r="P23" s="12"/>
      <c r="Q23" s="12"/>
      <c r="R23" s="12"/>
      <c r="S23" s="12"/>
      <c r="T23" s="12"/>
    </row>
    <row r="24" spans="2:20" s="8" customFormat="1" ht="12.75">
      <c r="B24" s="2"/>
      <c r="C24" s="9" t="str">
        <f>'Номенклатура склада'!C24</f>
        <v>15</v>
      </c>
      <c r="D24" s="10" t="str">
        <f>'Номенклатура склада'!D24</f>
        <v>ISODEC 356</v>
      </c>
      <c r="E24" s="27">
        <f>SQRT((VARP('Номенклатура склада'!F24,'Номенклатура склада'!G24,'Номенклатура склада'!H24,'Номенклатура склада'!I24)))/('Номенклатура склада'!E24/4)</f>
        <v>0.2706996280187603</v>
      </c>
      <c r="F24" s="3"/>
      <c r="O24" s="12"/>
      <c r="P24" s="12"/>
      <c r="Q24" s="12"/>
      <c r="R24" s="12"/>
      <c r="S24" s="12"/>
      <c r="T24" s="12"/>
    </row>
    <row r="25" spans="2:20" s="8" customFormat="1" ht="12.75">
      <c r="B25" s="2"/>
      <c r="C25" s="9" t="str">
        <f>'Номенклатура склада'!C25</f>
        <v>16</v>
      </c>
      <c r="D25" s="10" t="str">
        <f>'Номенклатура склада'!D25</f>
        <v>ISODEC 406</v>
      </c>
      <c r="E25" s="27">
        <f>SQRT((VARP('Номенклатура склада'!F25,'Номенклатура склада'!G25,'Номенклатура склада'!H25,'Номенклатура склада'!I25)))/('Номенклатура склада'!E25/4)</f>
        <v>0.11132095286766099</v>
      </c>
      <c r="F25" s="3"/>
      <c r="O25" s="12"/>
      <c r="P25" s="12"/>
      <c r="Q25" s="12"/>
      <c r="R25" s="12"/>
      <c r="S25" s="12"/>
      <c r="T25" s="12"/>
    </row>
    <row r="26" spans="2:20" s="8" customFormat="1" ht="26.25" customHeight="1">
      <c r="B26" s="2"/>
      <c r="C26" s="53" t="str">
        <f>'Номенклатура склада'!C26:I26</f>
        <v>SONODEC - Гибкие воздуховоды со звуко- и термоизоляцией,  упаковка - 10 метров
Максимальное давление 2 500 Па, Диапазон температур -30 +140 </v>
      </c>
      <c r="D26" s="53"/>
      <c r="E26" s="53"/>
      <c r="F26" s="3"/>
      <c r="O26" s="12"/>
      <c r="P26" s="12"/>
      <c r="Q26" s="12"/>
      <c r="R26" s="12"/>
      <c r="S26" s="12"/>
      <c r="T26" s="12"/>
    </row>
    <row r="27" spans="2:20" s="8" customFormat="1" ht="12.75">
      <c r="B27" s="2"/>
      <c r="C27" s="9" t="str">
        <f>'Номенклатура склада'!C27</f>
        <v>17</v>
      </c>
      <c r="D27" s="10" t="str">
        <f>'Номенклатура склада'!D27</f>
        <v>SONODEC 102</v>
      </c>
      <c r="E27" s="27">
        <f>SQRT((VARP('Номенклатура склада'!F27,'Номенклатура склада'!G27,'Номенклатура склада'!H27,'Номенклатура склада'!I27)))/('Номенклатура склада'!E27/4)</f>
        <v>0.35929223355217277</v>
      </c>
      <c r="F27" s="3"/>
      <c r="O27" s="12"/>
      <c r="P27" s="12"/>
      <c r="Q27" s="12"/>
      <c r="R27" s="12"/>
      <c r="S27" s="12"/>
      <c r="T27" s="12"/>
    </row>
    <row r="28" spans="2:20" s="8" customFormat="1" ht="12.75">
      <c r="B28" s="2"/>
      <c r="C28" s="9" t="str">
        <f>'Номенклатура склада'!C28</f>
        <v>18</v>
      </c>
      <c r="D28" s="10" t="str">
        <f>'Номенклатура склада'!D28</f>
        <v>SONODEC 127</v>
      </c>
      <c r="E28" s="27">
        <f>SQRT((VARP('Номенклатура склада'!F28,'Номенклатура склада'!G28,'Номенклатура склада'!H28,'Номенклатура склада'!I28)))/('Номенклатура склада'!E28/4)</f>
        <v>0.34668548851525444</v>
      </c>
      <c r="F28" s="3"/>
      <c r="O28" s="12"/>
      <c r="P28" s="12"/>
      <c r="Q28" s="12"/>
      <c r="R28" s="12"/>
      <c r="S28" s="12"/>
      <c r="T28" s="12"/>
    </row>
    <row r="29" spans="2:20" s="8" customFormat="1" ht="12.75">
      <c r="B29" s="2"/>
      <c r="C29" s="9" t="str">
        <f>'Номенклатура склада'!C29</f>
        <v>19</v>
      </c>
      <c r="D29" s="10" t="str">
        <f>'Номенклатура склада'!D29</f>
        <v>SONODEC 160</v>
      </c>
      <c r="E29" s="27">
        <f>SQRT((VARP('Номенклатура склада'!F29,'Номенклатура склада'!G29,'Номенклатура склада'!H29,'Номенклатура склада'!I29)))/('Номенклатура склада'!E29/4)</f>
        <v>0.33493343805711023</v>
      </c>
      <c r="F29" s="3"/>
      <c r="O29" s="12"/>
      <c r="P29" s="12"/>
      <c r="Q29" s="12"/>
      <c r="R29" s="12"/>
      <c r="S29" s="12"/>
      <c r="T29" s="12"/>
    </row>
    <row r="30" spans="2:20" s="8" customFormat="1" ht="12.75">
      <c r="B30" s="2"/>
      <c r="C30" s="9" t="str">
        <f>'Номенклатура склада'!C30</f>
        <v>20</v>
      </c>
      <c r="D30" s="10" t="str">
        <f>'Номенклатура склада'!D30</f>
        <v>SONODEC 203</v>
      </c>
      <c r="E30" s="27">
        <f>SQRT((VARP('Номенклатура склада'!F30,'Номенклатура склада'!G30,'Номенклатура склада'!H30,'Номенклатура склада'!I30)))/('Номенклатура склада'!E30/4)</f>
        <v>0.6020311650775733</v>
      </c>
      <c r="F30" s="3"/>
      <c r="O30" s="12"/>
      <c r="P30" s="12"/>
      <c r="Q30" s="12"/>
      <c r="R30" s="12"/>
      <c r="S30" s="12"/>
      <c r="T30" s="12"/>
    </row>
    <row r="31" spans="2:20" s="8" customFormat="1" ht="12.75">
      <c r="B31" s="2"/>
      <c r="C31" s="9" t="str">
        <f>'Номенклатура склада'!C31</f>
        <v>21</v>
      </c>
      <c r="D31" s="10" t="str">
        <f>'Номенклатура склада'!D31</f>
        <v>SONODEC 254</v>
      </c>
      <c r="E31" s="27">
        <f>SQRT((VARP('Номенклатура склада'!F31,'Номенклатура склада'!G31,'Номенклатура склада'!H31,'Номенклатура склада'!I31)))/('Номенклатура склада'!E31/4)</f>
        <v>0.31366782294237305</v>
      </c>
      <c r="F31" s="3"/>
      <c r="O31" s="12"/>
      <c r="P31" s="12"/>
      <c r="Q31" s="12"/>
      <c r="R31" s="12"/>
      <c r="S31" s="12"/>
      <c r="T31" s="12"/>
    </row>
    <row r="32" spans="2:20" s="8" customFormat="1" ht="12.75">
      <c r="B32" s="2"/>
      <c r="C32" s="9" t="str">
        <f>'Номенклатура склада'!C32</f>
        <v>22</v>
      </c>
      <c r="D32" s="10" t="str">
        <f>'Номенклатура склада'!D32</f>
        <v>SONODEC 315</v>
      </c>
      <c r="E32" s="27">
        <f>SQRT((VARP('Номенклатура склада'!F32,'Номенклатура склада'!G32,'Номенклатура склада'!H32,'Номенклатура склада'!I32)))/('Номенклатура склада'!E32/4)</f>
        <v>0.02420894007558686</v>
      </c>
      <c r="F32" s="3"/>
      <c r="O32" s="12"/>
      <c r="P32" s="12"/>
      <c r="Q32" s="12"/>
      <c r="R32" s="12"/>
      <c r="S32" s="12"/>
      <c r="T32" s="12"/>
    </row>
    <row r="33" spans="2:20" s="8" customFormat="1" ht="26.25" customHeight="1">
      <c r="B33" s="2"/>
      <c r="C33" s="53" t="str">
        <f>'Номенклатура склада'!C33:I33</f>
        <v>PVC - Гибкие воздуховоды из поливинилхлорида,  упаковка - 15 метров
Максимальное давление 3 000 Па, Диапазон температур -20 +80 С</v>
      </c>
      <c r="D33" s="53"/>
      <c r="E33" s="53"/>
      <c r="F33" s="3"/>
      <c r="O33" s="12"/>
      <c r="P33" s="12"/>
      <c r="Q33" s="12"/>
      <c r="R33" s="12"/>
      <c r="S33" s="12"/>
      <c r="T33" s="12"/>
    </row>
    <row r="34" spans="2:20" s="8" customFormat="1" ht="12.75">
      <c r="B34" s="2"/>
      <c r="C34" s="9" t="str">
        <f>'Номенклатура склада'!C34</f>
        <v>23</v>
      </c>
      <c r="D34" s="10" t="str">
        <f>'Номенклатура склада'!D34</f>
        <v>PVC 102</v>
      </c>
      <c r="E34" s="27">
        <f>SQRT((VARP('Номенклатура склада'!F34,'Номенклатура склада'!G34,'Номенклатура склада'!H34,'Номенклатура склада'!I34)))/('Номенклатура склада'!E34/4)</f>
        <v>0.41602258621830535</v>
      </c>
      <c r="F34" s="3"/>
      <c r="O34" s="12"/>
      <c r="P34" s="12"/>
      <c r="Q34" s="12"/>
      <c r="R34" s="12"/>
      <c r="S34" s="12"/>
      <c r="T34" s="12"/>
    </row>
    <row r="35" spans="2:20" s="8" customFormat="1" ht="12.75">
      <c r="B35" s="2"/>
      <c r="C35" s="9" t="str">
        <f>'Номенклатура склада'!C35</f>
        <v>24</v>
      </c>
      <c r="D35" s="10" t="str">
        <f>'Номенклатура склада'!D35</f>
        <v>PVC 127</v>
      </c>
      <c r="E35" s="27">
        <f>SQRT((VARP('Номенклатура склада'!F35,'Номенклатура склада'!G35,'Номенклатура склада'!H35,'Номенклатура склада'!I35)))/('Номенклатура склада'!E35/4)</f>
        <v>0.39921359283574753</v>
      </c>
      <c r="F35" s="3"/>
      <c r="O35" s="12"/>
      <c r="P35" s="12"/>
      <c r="Q35" s="12"/>
      <c r="R35" s="12"/>
      <c r="S35" s="12"/>
      <c r="T35" s="12"/>
    </row>
    <row r="36" spans="2:20" s="8" customFormat="1" ht="12.75">
      <c r="B36" s="2"/>
      <c r="C36" s="9" t="str">
        <f>'Номенклатура склада'!C36</f>
        <v>25</v>
      </c>
      <c r="D36" s="10" t="str">
        <f>'Номенклатура склада'!D36</f>
        <v>PVC 160</v>
      </c>
      <c r="E36" s="27">
        <f>SQRT((VARP('Номенклатура склада'!F36,'Номенклатура склада'!G36,'Номенклатура склада'!H36,'Номенклатура склада'!I36)))/('Номенклатура склада'!E36/4)</f>
        <v>0.4556047728250773</v>
      </c>
      <c r="F36" s="3"/>
      <c r="O36" s="12"/>
      <c r="P36" s="12"/>
      <c r="Q36" s="12"/>
      <c r="R36" s="12"/>
      <c r="S36" s="12"/>
      <c r="T36" s="12"/>
    </row>
    <row r="37" spans="2:20" s="8" customFormat="1" ht="12.75">
      <c r="B37" s="2"/>
      <c r="C37" s="9" t="str">
        <f>'Номенклатура склада'!C37</f>
        <v>26</v>
      </c>
      <c r="D37" s="10" t="str">
        <f>'Номенклатура склада'!D37</f>
        <v>PVC 203</v>
      </c>
      <c r="E37" s="27">
        <f>SQRT((VARP('Номенклатура склада'!F37,'Номенклатура склада'!G37,'Номенклатура склада'!H37,'Номенклатура склада'!I37)))/('Номенклатура склада'!E37/4)</f>
        <v>0.1332205558426222</v>
      </c>
      <c r="F37" s="3"/>
      <c r="O37" s="12"/>
      <c r="P37" s="12"/>
      <c r="Q37" s="12"/>
      <c r="R37" s="12"/>
      <c r="S37" s="12"/>
      <c r="T37" s="12"/>
    </row>
    <row r="38" spans="2:20" s="8" customFormat="1" ht="36" customHeight="1">
      <c r="B38" s="2"/>
      <c r="C38" s="53" t="str">
        <f>'Номенклатура склада'!C38:I38</f>
        <v>STRETCHDEC - Гибкие алюминиевые воздуховоды для низкого и среднего давления,  упаковка - 3 метра
Максимальное давление 10 000 Па, Диапазон температур -30 +250 С</v>
      </c>
      <c r="D38" s="53"/>
      <c r="E38" s="53"/>
      <c r="F38" s="3"/>
      <c r="O38" s="12"/>
      <c r="P38" s="12"/>
      <c r="Q38" s="12"/>
      <c r="R38" s="12"/>
      <c r="S38" s="12"/>
      <c r="T38" s="12"/>
    </row>
    <row r="39" spans="2:20" s="8" customFormat="1" ht="12.75">
      <c r="B39" s="2"/>
      <c r="C39" s="9" t="str">
        <f>'Номенклатура склада'!C39</f>
        <v>27</v>
      </c>
      <c r="D39" s="10" t="str">
        <f>'Номенклатура склада'!D39</f>
        <v>STRETCHDEC 102</v>
      </c>
      <c r="E39" s="27">
        <f>SQRT((VARP('Номенклатура склада'!F39,'Номенклатура склада'!G39,'Номенклатура склада'!H39,'Номенклатура склада'!I39)))/('Номенклатура склада'!E39/4)</f>
        <v>0.49402682113423757</v>
      </c>
      <c r="F39" s="3"/>
      <c r="O39" s="12"/>
      <c r="P39" s="12"/>
      <c r="Q39" s="12"/>
      <c r="R39" s="12"/>
      <c r="S39" s="12"/>
      <c r="T39" s="12"/>
    </row>
    <row r="40" spans="2:20" s="8" customFormat="1" ht="12.75">
      <c r="B40" s="2"/>
      <c r="C40" s="9" t="str">
        <f>'Номенклатура склада'!C40</f>
        <v>28</v>
      </c>
      <c r="D40" s="10" t="str">
        <f>'Номенклатура склада'!D40</f>
        <v>STRETCHDEC 127</v>
      </c>
      <c r="E40" s="27">
        <f>SQRT((VARP('Номенклатура склада'!F40,'Номенклатура склада'!G40,'Номенклатура склада'!H40,'Номенклатура склада'!I40)))/('Номенклатура склада'!E40/4)</f>
        <v>0.4705017344135596</v>
      </c>
      <c r="F40" s="3"/>
      <c r="O40" s="12"/>
      <c r="P40" s="12"/>
      <c r="Q40" s="12"/>
      <c r="R40" s="12"/>
      <c r="S40" s="12"/>
      <c r="T40" s="12"/>
    </row>
    <row r="41" spans="2:20" s="8" customFormat="1" ht="12.75">
      <c r="B41" s="2"/>
      <c r="C41" s="9" t="str">
        <f>'Номенклатура склада'!C41</f>
        <v>29</v>
      </c>
      <c r="D41" s="10" t="str">
        <f>'Номенклатура склада'!D41</f>
        <v>STRETCHDEC 160</v>
      </c>
      <c r="E41" s="27">
        <f>SQRT((VARP('Номенклатура склада'!F41,'Номенклатура склада'!G41,'Номенклатура склада'!H41,'Номенклатура склада'!I41)))/('Номенклатура склада'!E41/4)</f>
        <v>0.449115291940216</v>
      </c>
      <c r="F41" s="3"/>
      <c r="O41" s="12"/>
      <c r="P41" s="12"/>
      <c r="Q41" s="12"/>
      <c r="R41" s="12"/>
      <c r="S41" s="12"/>
      <c r="T41" s="12"/>
    </row>
    <row r="42" spans="2:20" s="8" customFormat="1" ht="12.75">
      <c r="B42" s="2"/>
      <c r="C42" s="9" t="str">
        <f>'Номенклатура склада'!C42</f>
        <v>30</v>
      </c>
      <c r="D42" s="10" t="str">
        <f>'Номенклатура склада'!D42</f>
        <v>STRETCHDEC 203</v>
      </c>
      <c r="E42" s="27">
        <f>SQRT((VARP('Номенклатура склада'!F42,'Номенклатура склада'!G42,'Номенклатура склада'!H42,'Номенклатура склада'!I42)))/('Номенклатура склада'!E42/4)</f>
        <v>0.4295885401167283</v>
      </c>
      <c r="F42" s="3"/>
      <c r="O42" s="12"/>
      <c r="P42" s="12"/>
      <c r="Q42" s="12"/>
      <c r="R42" s="12"/>
      <c r="S42" s="12"/>
      <c r="T42" s="12"/>
    </row>
    <row r="43" spans="2:20" s="8" customFormat="1" ht="12.75">
      <c r="B43" s="2"/>
      <c r="C43" s="9" t="str">
        <f>'Номенклатура склада'!C43</f>
        <v>31</v>
      </c>
      <c r="D43" s="10" t="str">
        <f>'Номенклатура склада'!D43</f>
        <v>STRETCHDEC 254</v>
      </c>
      <c r="E43" s="27">
        <f>SQRT((VARP('Номенклатура склада'!F43,'Номенклатура склада'!G43,'Номенклатура склада'!H43,'Номенклатура склада'!I43)))/('Номенклатура склада'!E43/4)</f>
        <v>0.41168901761186466</v>
      </c>
      <c r="F43" s="3"/>
      <c r="O43" s="12"/>
      <c r="P43" s="12"/>
      <c r="Q43" s="12"/>
      <c r="R43" s="12"/>
      <c r="S43" s="12"/>
      <c r="T43" s="12"/>
    </row>
    <row r="44" spans="2:20" s="8" customFormat="1" ht="12.75">
      <c r="B44" s="2"/>
      <c r="C44" s="9" t="str">
        <f>'Номенклатура склада'!C44</f>
        <v>32</v>
      </c>
      <c r="D44" s="10" t="str">
        <f>'Номенклатура склада'!D44</f>
        <v>STRETCHDEC 315</v>
      </c>
      <c r="E44" s="27">
        <f>SQRT((VARP('Номенклатура склада'!F44,'Номенклатура склада'!G44,'Номенклатура склада'!H44,'Номенклатура склада'!I44)))/('Номенклатура склада'!E44/4)</f>
        <v>0.05972588991616818</v>
      </c>
      <c r="F44" s="3"/>
      <c r="O44" s="12"/>
      <c r="P44" s="12"/>
      <c r="Q44" s="12"/>
      <c r="R44" s="12"/>
      <c r="S44" s="12"/>
      <c r="T44" s="12"/>
    </row>
    <row r="45" spans="2:6" ht="12" customHeight="1" thickBot="1">
      <c r="B45" s="4"/>
      <c r="C45" s="21"/>
      <c r="D45" s="21"/>
      <c r="E45" s="21"/>
      <c r="F45" s="22"/>
    </row>
  </sheetData>
  <sheetProtection/>
  <mergeCells count="10">
    <mergeCell ref="C38:E38"/>
    <mergeCell ref="C3:E3"/>
    <mergeCell ref="C4:E4"/>
    <mergeCell ref="C6:C7"/>
    <mergeCell ref="D6:D7"/>
    <mergeCell ref="E6:E7"/>
    <mergeCell ref="C8:E8"/>
    <mergeCell ref="C17:E17"/>
    <mergeCell ref="C26:E26"/>
    <mergeCell ref="C33:E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r:id="rId1"/>
  <headerFooter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6" min="1" max="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B1:AN45"/>
  <sheetViews>
    <sheetView zoomScalePageLayoutView="0" workbookViewId="0" topLeftCell="A1">
      <selection activeCell="A1" sqref="A1"/>
    </sheetView>
  </sheetViews>
  <sheetFormatPr defaultColWidth="2.75390625" defaultRowHeight="12" customHeight="1"/>
  <cols>
    <col min="1" max="1" width="4.25390625" style="1" bestFit="1" customWidth="1"/>
    <col min="2" max="2" width="3.25390625" style="1" customWidth="1"/>
    <col min="3" max="3" width="5.625" style="13" customWidth="1"/>
    <col min="4" max="4" width="49.25390625" style="13" customWidth="1"/>
    <col min="5" max="5" width="23.25390625" style="14" customWidth="1"/>
    <col min="6" max="6" width="3.00390625" style="1" customWidth="1"/>
    <col min="7" max="8" width="2.75390625" style="1" customWidth="1"/>
    <col min="9" max="9" width="11.875" style="1" customWidth="1"/>
    <col min="10" max="10" width="9.875" style="1" customWidth="1"/>
    <col min="11" max="11" width="42.125" style="1" customWidth="1"/>
    <col min="12" max="12" width="10.75390625" style="1" bestFit="1" customWidth="1"/>
    <col min="13" max="13" width="28.75390625" style="1" customWidth="1"/>
    <col min="14" max="14" width="6.625" style="1" bestFit="1" customWidth="1"/>
    <col min="15" max="16" width="2.75390625" style="1" customWidth="1"/>
    <col min="17" max="21" width="3.25390625" style="1" bestFit="1" customWidth="1"/>
    <col min="22" max="22" width="4.75390625" style="1" bestFit="1" customWidth="1"/>
    <col min="23" max="16384" width="2.75390625" style="1" customWidth="1"/>
  </cols>
  <sheetData>
    <row r="1" spans="2:15" ht="15" customHeight="1" thickBot="1">
      <c r="B1" s="5" t="s">
        <v>7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2:40" ht="11.25" customHeight="1">
      <c r="B2" s="15"/>
      <c r="C2" s="16"/>
      <c r="D2" s="16"/>
      <c r="E2" s="16"/>
      <c r="F2" s="17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</row>
    <row r="3" spans="2:40" ht="19.5" customHeight="1">
      <c r="B3" s="18"/>
      <c r="C3" s="54" t="s">
        <v>82</v>
      </c>
      <c r="D3" s="54"/>
      <c r="E3" s="54"/>
      <c r="F3" s="29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spans="2:40" ht="36" customHeight="1" thickBot="1">
      <c r="B4" s="18"/>
      <c r="C4" s="55" t="str">
        <f>'Номенклатура склада'!C4:I4</f>
        <v>склада гибких воздуховодов, диффузоров и компонентов для монтажа систем вентиляции DEC Int. (Нидерланды)</v>
      </c>
      <c r="D4" s="55"/>
      <c r="E4" s="55"/>
      <c r="F4" s="19"/>
      <c r="L4" s="28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2:40" ht="18">
      <c r="B5" s="18"/>
      <c r="C5" s="7"/>
      <c r="D5" s="7"/>
      <c r="E5" s="7"/>
      <c r="F5" s="19"/>
      <c r="I5" s="57" t="s">
        <v>83</v>
      </c>
      <c r="J5" s="58"/>
      <c r="K5" s="58"/>
      <c r="L5" s="58"/>
      <c r="M5" s="59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2:40" ht="14.25" customHeight="1">
      <c r="B6" s="20"/>
      <c r="C6" s="56" t="s">
        <v>0</v>
      </c>
      <c r="D6" s="56" t="s">
        <v>80</v>
      </c>
      <c r="E6" s="52" t="s">
        <v>79</v>
      </c>
      <c r="F6" s="19"/>
      <c r="I6" s="60"/>
      <c r="J6" s="61"/>
      <c r="K6" s="61"/>
      <c r="L6" s="61"/>
      <c r="M6" s="62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2:40" ht="28.5" customHeight="1">
      <c r="B7" s="20"/>
      <c r="C7" s="56"/>
      <c r="D7" s="56"/>
      <c r="E7" s="52"/>
      <c r="F7" s="19"/>
      <c r="I7" s="35" t="s">
        <v>84</v>
      </c>
      <c r="J7" s="63" t="s">
        <v>85</v>
      </c>
      <c r="K7" s="64"/>
      <c r="L7" s="65"/>
      <c r="M7" s="36" t="s">
        <v>86</v>
      </c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2:22" s="8" customFormat="1" ht="22.5">
      <c r="B8" s="2"/>
      <c r="C8" s="53" t="str">
        <f>'Номенклатура склада'!C8:I8</f>
        <v>ALUDEC - Гибкие многослойные алюминиевые воздуховоды, упаковка - 10 метров
Максимальное давление 3 000 Па, Диапазон температур -20 +80 С</v>
      </c>
      <c r="D8" s="53"/>
      <c r="E8" s="53"/>
      <c r="F8" s="3"/>
      <c r="I8" s="31" t="s">
        <v>87</v>
      </c>
      <c r="J8" s="33">
        <v>0</v>
      </c>
      <c r="K8" s="30" t="s">
        <v>94</v>
      </c>
      <c r="L8" s="33">
        <v>0.25</v>
      </c>
      <c r="M8" s="37" t="s">
        <v>90</v>
      </c>
      <c r="Q8" s="12"/>
      <c r="R8" s="12"/>
      <c r="S8" s="12"/>
      <c r="T8" s="12"/>
      <c r="U8" s="12"/>
      <c r="V8" s="12"/>
    </row>
    <row r="9" spans="2:22" s="8" customFormat="1" ht="36" customHeight="1">
      <c r="B9" s="2"/>
      <c r="C9" s="9" t="str">
        <f>'Номенклатура склада'!C9</f>
        <v>1</v>
      </c>
      <c r="D9" s="10" t="str">
        <f>'Номенклатура склада'!D9</f>
        <v>ALUDEC 102 </v>
      </c>
      <c r="E9" s="41" t="str">
        <f>IF('К-ты вариации спроса'!E9&gt;'Группы товаров'!$J$10,'Группы товаров'!$I$10,(IF('К-ты вариации спроса'!E9&gt;'Группы товаров'!$J$9,'Группы товаров'!$I$9,'Группы товаров'!$I$8)))</f>
        <v>Y</v>
      </c>
      <c r="F9" s="3"/>
      <c r="I9" s="31" t="s">
        <v>88</v>
      </c>
      <c r="J9" s="39">
        <f>L8</f>
        <v>0.25</v>
      </c>
      <c r="K9" s="30" t="s">
        <v>93</v>
      </c>
      <c r="L9" s="33">
        <v>0.4</v>
      </c>
      <c r="M9" s="37" t="s">
        <v>91</v>
      </c>
      <c r="Q9" s="12"/>
      <c r="R9" s="12"/>
      <c r="S9" s="12"/>
      <c r="T9" s="12"/>
      <c r="U9" s="12"/>
      <c r="V9" s="12"/>
    </row>
    <row r="10" spans="2:22" s="8" customFormat="1" ht="30.75" customHeight="1" thickBot="1">
      <c r="B10" s="2"/>
      <c r="C10" s="9" t="s">
        <v>3</v>
      </c>
      <c r="D10" s="10" t="s">
        <v>21</v>
      </c>
      <c r="E10" s="41" t="str">
        <f>IF('К-ты вариации спроса'!E10&gt;'Группы товаров'!$J$10,'Группы товаров'!$I$10,(IF('К-ты вариации спроса'!E10&gt;'Группы товаров'!$J$9,'Группы товаров'!$I$9,'Группы товаров'!$I$8)))</f>
        <v>X</v>
      </c>
      <c r="F10" s="3"/>
      <c r="I10" s="32" t="s">
        <v>89</v>
      </c>
      <c r="J10" s="40">
        <f>L9</f>
        <v>0.4</v>
      </c>
      <c r="K10" s="30" t="s">
        <v>93</v>
      </c>
      <c r="L10" s="34">
        <v>1</v>
      </c>
      <c r="M10" s="38" t="s">
        <v>92</v>
      </c>
      <c r="Q10" s="12"/>
      <c r="R10" s="12"/>
      <c r="S10" s="12"/>
      <c r="T10" s="12"/>
      <c r="U10" s="12"/>
      <c r="V10" s="12"/>
    </row>
    <row r="11" spans="2:22" s="8" customFormat="1" ht="14.25">
      <c r="B11" s="2"/>
      <c r="C11" s="9" t="s">
        <v>1</v>
      </c>
      <c r="D11" s="10" t="s">
        <v>22</v>
      </c>
      <c r="E11" s="41" t="str">
        <f>IF('К-ты вариации спроса'!E11&gt;'Группы товаров'!$J$10,'Группы товаров'!$I$10,(IF('К-ты вариации спроса'!E11&gt;'Группы товаров'!$J$9,'Группы товаров'!$I$9,'Группы товаров'!$I$8)))</f>
        <v>X</v>
      </c>
      <c r="F11" s="3"/>
      <c r="Q11" s="12"/>
      <c r="R11" s="12"/>
      <c r="S11" s="12"/>
      <c r="T11" s="12"/>
      <c r="U11" s="12"/>
      <c r="V11" s="12"/>
    </row>
    <row r="12" spans="2:22" s="8" customFormat="1" ht="14.25">
      <c r="B12" s="2"/>
      <c r="C12" s="9" t="s">
        <v>2</v>
      </c>
      <c r="D12" s="10" t="s">
        <v>23</v>
      </c>
      <c r="E12" s="41" t="str">
        <f>IF('К-ты вариации спроса'!E12&gt;'Группы товаров'!$J$10,'Группы товаров'!$I$10,(IF('К-ты вариации спроса'!E12&gt;'Группы товаров'!$J$9,'Группы товаров'!$I$9,'Группы товаров'!$I$8)))</f>
        <v>X</v>
      </c>
      <c r="F12" s="3"/>
      <c r="Q12" s="12"/>
      <c r="R12" s="12"/>
      <c r="S12" s="12"/>
      <c r="T12" s="12"/>
      <c r="U12" s="12"/>
      <c r="V12" s="12"/>
    </row>
    <row r="13" spans="2:22" s="8" customFormat="1" ht="14.25">
      <c r="B13" s="2"/>
      <c r="C13" s="9" t="s">
        <v>4</v>
      </c>
      <c r="D13" s="10" t="s">
        <v>24</v>
      </c>
      <c r="E13" s="41" t="str">
        <f>IF('К-ты вариации спроса'!E13&gt;'Группы товаров'!$J$10,'Группы товаров'!$I$10,(IF('К-ты вариации спроса'!E13&gt;'Группы товаров'!$J$9,'Группы товаров'!$I$9,'Группы товаров'!$I$8)))</f>
        <v>X</v>
      </c>
      <c r="F13" s="3"/>
      <c r="Q13" s="12"/>
      <c r="R13" s="12"/>
      <c r="S13" s="12"/>
      <c r="T13" s="12"/>
      <c r="U13" s="12"/>
      <c r="V13" s="12"/>
    </row>
    <row r="14" spans="2:22" s="8" customFormat="1" ht="14.25">
      <c r="B14" s="2"/>
      <c r="C14" s="9" t="s">
        <v>5</v>
      </c>
      <c r="D14" s="10" t="s">
        <v>25</v>
      </c>
      <c r="E14" s="41" t="str">
        <f>IF('К-ты вариации спроса'!E14&gt;'Группы товаров'!$J$10,'Группы товаров'!$I$10,(IF('К-ты вариации спроса'!E14&gt;'Группы товаров'!$J$9,'Группы товаров'!$I$9,'Группы товаров'!$I$8)))</f>
        <v>Y</v>
      </c>
      <c r="F14" s="3"/>
      <c r="Q14" s="12"/>
      <c r="R14" s="12"/>
      <c r="S14" s="12"/>
      <c r="T14" s="12"/>
      <c r="U14" s="12"/>
      <c r="V14" s="12"/>
    </row>
    <row r="15" spans="2:22" s="8" customFormat="1" ht="14.25">
      <c r="B15" s="2"/>
      <c r="C15" s="9" t="s">
        <v>6</v>
      </c>
      <c r="D15" s="10" t="s">
        <v>26</v>
      </c>
      <c r="E15" s="41" t="str">
        <f>IF('К-ты вариации спроса'!E15&gt;'Группы товаров'!$J$10,'Группы товаров'!$I$10,(IF('К-ты вариации спроса'!E15&gt;'Группы товаров'!$J$9,'Группы товаров'!$I$9,'Группы товаров'!$I$8)))</f>
        <v>Y</v>
      </c>
      <c r="F15" s="3"/>
      <c r="Q15" s="12"/>
      <c r="R15" s="12"/>
      <c r="S15" s="12"/>
      <c r="T15" s="12"/>
      <c r="U15" s="12"/>
      <c r="V15" s="12"/>
    </row>
    <row r="16" spans="2:22" s="8" customFormat="1" ht="14.25">
      <c r="B16" s="2"/>
      <c r="C16" s="9" t="s">
        <v>9</v>
      </c>
      <c r="D16" s="10" t="s">
        <v>27</v>
      </c>
      <c r="E16" s="41" t="str">
        <f>IF('К-ты вариации спроса'!E16&gt;'Группы товаров'!$J$10,'Группы товаров'!$I$10,(IF('К-ты вариации спроса'!E16&gt;'Группы товаров'!$J$9,'Группы товаров'!$I$9,'Группы товаров'!$I$8)))</f>
        <v>Y</v>
      </c>
      <c r="F16" s="3"/>
      <c r="Q16" s="12"/>
      <c r="R16" s="12"/>
      <c r="S16" s="12"/>
      <c r="T16" s="12"/>
      <c r="U16" s="12"/>
      <c r="V16" s="12"/>
    </row>
    <row r="17" spans="2:22" s="8" customFormat="1" ht="31.5" customHeight="1">
      <c r="B17" s="2"/>
      <c r="C17" s="53" t="str">
        <f>'Номенклатура склада'!C17:I17</f>
        <v>ISODEC - Гибкие теплоизолированные воздуховоды,  упаковка - 10 метров
Максимальное давление 2 500 Па, Диапазон температур -30 +140 С</v>
      </c>
      <c r="D17" s="53"/>
      <c r="E17" s="53"/>
      <c r="F17" s="3"/>
      <c r="Q17" s="12"/>
      <c r="R17" s="12"/>
      <c r="S17" s="12"/>
      <c r="T17" s="12"/>
      <c r="U17" s="12"/>
      <c r="V17" s="12"/>
    </row>
    <row r="18" spans="2:22" s="8" customFormat="1" ht="14.25">
      <c r="B18" s="2"/>
      <c r="C18" s="9" t="str">
        <f>'Номенклатура склада'!C18</f>
        <v>9</v>
      </c>
      <c r="D18" s="10" t="str">
        <f>'Номенклатура склада'!D18</f>
        <v>ISODEC 102</v>
      </c>
      <c r="E18" s="41" t="str">
        <f>IF('К-ты вариации спроса'!E18&gt;'Группы товаров'!$J$10,'Группы товаров'!$I$10,(IF('К-ты вариации спроса'!E18&gt;'Группы товаров'!$J$9,'Группы товаров'!$I$9,'Группы товаров'!$I$8)))</f>
        <v>Y</v>
      </c>
      <c r="F18" s="3"/>
      <c r="Q18" s="12"/>
      <c r="R18" s="12"/>
      <c r="S18" s="12"/>
      <c r="T18" s="12"/>
      <c r="U18" s="12"/>
      <c r="V18" s="12"/>
    </row>
    <row r="19" spans="2:22" s="8" customFormat="1" ht="14.25">
      <c r="B19" s="2"/>
      <c r="C19" s="9" t="str">
        <f>'Номенклатура склада'!C19</f>
        <v>10</v>
      </c>
      <c r="D19" s="10" t="str">
        <f>'Номенклатура склада'!D19</f>
        <v>ISODEC 125</v>
      </c>
      <c r="E19" s="41" t="str">
        <f>IF('К-ты вариации спроса'!E19&gt;'Группы товаров'!$J$10,'Группы товаров'!$I$10,(IF('К-ты вариации спроса'!E19&gt;'Группы товаров'!$J$9,'Группы товаров'!$I$9,'Группы товаров'!$I$8)))</f>
        <v>Y</v>
      </c>
      <c r="F19" s="3"/>
      <c r="Q19" s="12"/>
      <c r="R19" s="12"/>
      <c r="S19" s="12"/>
      <c r="T19" s="12"/>
      <c r="U19" s="12"/>
      <c r="V19" s="12"/>
    </row>
    <row r="20" spans="2:22" s="8" customFormat="1" ht="14.25">
      <c r="B20" s="2"/>
      <c r="C20" s="9" t="str">
        <f>'Номенклатура склада'!C20</f>
        <v>11</v>
      </c>
      <c r="D20" s="10" t="str">
        <f>'Номенклатура склада'!D20</f>
        <v>ISODEC 160</v>
      </c>
      <c r="E20" s="41" t="str">
        <f>IF('К-ты вариации спроса'!E20&gt;'Группы товаров'!$J$10,'Группы товаров'!$I$10,(IF('К-ты вариации спроса'!E20&gt;'Группы товаров'!$J$9,'Группы товаров'!$I$9,'Группы товаров'!$I$8)))</f>
        <v>Y</v>
      </c>
      <c r="F20" s="3"/>
      <c r="Q20" s="12"/>
      <c r="R20" s="12"/>
      <c r="S20" s="12"/>
      <c r="T20" s="12"/>
      <c r="U20" s="12"/>
      <c r="V20" s="12"/>
    </row>
    <row r="21" spans="2:22" s="8" customFormat="1" ht="14.25">
      <c r="B21" s="2"/>
      <c r="C21" s="9" t="str">
        <f>'Номенклатура склада'!C21</f>
        <v>12</v>
      </c>
      <c r="D21" s="10" t="str">
        <f>'Номенклатура склада'!D21</f>
        <v>ISODEC 203</v>
      </c>
      <c r="E21" s="41" t="str">
        <f>IF('К-ты вариации спроса'!E21&gt;'Группы товаров'!$J$10,'Группы товаров'!$I$10,(IF('К-ты вариации спроса'!E21&gt;'Группы товаров'!$J$9,'Группы товаров'!$I$9,'Группы товаров'!$I$8)))</f>
        <v>Y</v>
      </c>
      <c r="F21" s="3"/>
      <c r="Q21" s="12"/>
      <c r="R21" s="12"/>
      <c r="S21" s="12"/>
      <c r="T21" s="12"/>
      <c r="U21" s="12"/>
      <c r="V21" s="12"/>
    </row>
    <row r="22" spans="2:22" s="8" customFormat="1" ht="14.25">
      <c r="B22" s="2"/>
      <c r="C22" s="9" t="str">
        <f>'Номенклатура склада'!C22</f>
        <v>13</v>
      </c>
      <c r="D22" s="10" t="str">
        <f>'Номенклатура склада'!D22</f>
        <v>ISODEC 254</v>
      </c>
      <c r="E22" s="41" t="str">
        <f>IF('К-ты вариации спроса'!E22&gt;'Группы товаров'!$J$10,'Группы товаров'!$I$10,(IF('К-ты вариации спроса'!E22&gt;'Группы товаров'!$J$9,'Группы товаров'!$I$9,'Группы товаров'!$I$8)))</f>
        <v>X</v>
      </c>
      <c r="F22" s="3"/>
      <c r="Q22" s="12"/>
      <c r="R22" s="12"/>
      <c r="S22" s="12"/>
      <c r="T22" s="12"/>
      <c r="U22" s="12"/>
      <c r="V22" s="12"/>
    </row>
    <row r="23" spans="2:22" s="8" customFormat="1" ht="14.25">
      <c r="B23" s="2"/>
      <c r="C23" s="9" t="str">
        <f>'Номенклатура склада'!C23</f>
        <v>14</v>
      </c>
      <c r="D23" s="10" t="str">
        <f>'Номенклатура склада'!D23</f>
        <v>ISODEC 315</v>
      </c>
      <c r="E23" s="41" t="str">
        <f>IF('К-ты вариации спроса'!E23&gt;'Группы товаров'!$J$10,'Группы товаров'!$I$10,(IF('К-ты вариации спроса'!E23&gt;'Группы товаров'!$J$9,'Группы товаров'!$I$9,'Группы товаров'!$I$8)))</f>
        <v>Y</v>
      </c>
      <c r="F23" s="3"/>
      <c r="Q23" s="12"/>
      <c r="R23" s="12"/>
      <c r="S23" s="12"/>
      <c r="T23" s="12"/>
      <c r="U23" s="12"/>
      <c r="V23" s="12"/>
    </row>
    <row r="24" spans="2:22" s="8" customFormat="1" ht="14.25">
      <c r="B24" s="2"/>
      <c r="C24" s="9" t="str">
        <f>'Номенклатура склада'!C24</f>
        <v>15</v>
      </c>
      <c r="D24" s="10" t="str">
        <f>'Номенклатура склада'!D24</f>
        <v>ISODEC 356</v>
      </c>
      <c r="E24" s="41" t="str">
        <f>IF('К-ты вариации спроса'!E24&gt;'Группы товаров'!$J$10,'Группы товаров'!$I$10,(IF('К-ты вариации спроса'!E24&gt;'Группы товаров'!$J$9,'Группы товаров'!$I$9,'Группы товаров'!$I$8)))</f>
        <v>Y</v>
      </c>
      <c r="F24" s="3"/>
      <c r="Q24" s="12"/>
      <c r="R24" s="12"/>
      <c r="S24" s="12"/>
      <c r="T24" s="12"/>
      <c r="U24" s="12"/>
      <c r="V24" s="12"/>
    </row>
    <row r="25" spans="2:22" s="8" customFormat="1" ht="14.25">
      <c r="B25" s="2"/>
      <c r="C25" s="9" t="str">
        <f>'Номенклатура склада'!C25</f>
        <v>16</v>
      </c>
      <c r="D25" s="10" t="str">
        <f>'Номенклатура склада'!D25</f>
        <v>ISODEC 406</v>
      </c>
      <c r="E25" s="41" t="str">
        <f>IF('К-ты вариации спроса'!E25&gt;'Группы товаров'!$J$10,'Группы товаров'!$I$10,(IF('К-ты вариации спроса'!E25&gt;'Группы товаров'!$J$9,'Группы товаров'!$I$9,'Группы товаров'!$I$8)))</f>
        <v>X</v>
      </c>
      <c r="F25" s="3"/>
      <c r="Q25" s="12"/>
      <c r="R25" s="12"/>
      <c r="S25" s="12"/>
      <c r="T25" s="12"/>
      <c r="U25" s="12"/>
      <c r="V25" s="12"/>
    </row>
    <row r="26" spans="2:22" s="8" customFormat="1" ht="43.5" customHeight="1">
      <c r="B26" s="2"/>
      <c r="C26" s="53" t="str">
        <f>'Номенклатура склада'!C26:I26</f>
        <v>SONODEC - Гибкие воздуховоды со звуко- и термоизоляцией,  упаковка - 10 метров
Максимальное давление 2 500 Па, Диапазон температур -30 +140 </v>
      </c>
      <c r="D26" s="53"/>
      <c r="E26" s="53"/>
      <c r="F26" s="3"/>
      <c r="Q26" s="12"/>
      <c r="R26" s="12"/>
      <c r="S26" s="12"/>
      <c r="T26" s="12"/>
      <c r="U26" s="12"/>
      <c r="V26" s="12"/>
    </row>
    <row r="27" spans="2:22" s="8" customFormat="1" ht="14.25">
      <c r="B27" s="2"/>
      <c r="C27" s="9" t="str">
        <f>'Номенклатура склада'!C27</f>
        <v>17</v>
      </c>
      <c r="D27" s="10" t="str">
        <f>'Номенклатура склада'!D27</f>
        <v>SONODEC 102</v>
      </c>
      <c r="E27" s="41" t="str">
        <f>IF('К-ты вариации спроса'!E27&gt;'Группы товаров'!$J$10,'Группы товаров'!$I$10,(IF('К-ты вариации спроса'!E27&gt;'Группы товаров'!$J$9,'Группы товаров'!$I$9,'Группы товаров'!$I$8)))</f>
        <v>Y</v>
      </c>
      <c r="F27" s="3"/>
      <c r="Q27" s="12"/>
      <c r="R27" s="12"/>
      <c r="S27" s="12"/>
      <c r="T27" s="12"/>
      <c r="U27" s="12"/>
      <c r="V27" s="12"/>
    </row>
    <row r="28" spans="2:22" s="8" customFormat="1" ht="14.25">
      <c r="B28" s="2"/>
      <c r="C28" s="9" t="str">
        <f>'Номенклатура склада'!C28</f>
        <v>18</v>
      </c>
      <c r="D28" s="10" t="str">
        <f>'Номенклатура склада'!D28</f>
        <v>SONODEC 127</v>
      </c>
      <c r="E28" s="41" t="str">
        <f>IF('К-ты вариации спроса'!E28&gt;'Группы товаров'!$J$10,'Группы товаров'!$I$10,(IF('К-ты вариации спроса'!E28&gt;'Группы товаров'!$J$9,'Группы товаров'!$I$9,'Группы товаров'!$I$8)))</f>
        <v>Y</v>
      </c>
      <c r="F28" s="3"/>
      <c r="Q28" s="12"/>
      <c r="R28" s="12"/>
      <c r="S28" s="12"/>
      <c r="T28" s="12"/>
      <c r="U28" s="12"/>
      <c r="V28" s="12"/>
    </row>
    <row r="29" spans="2:22" s="8" customFormat="1" ht="14.25">
      <c r="B29" s="2"/>
      <c r="C29" s="9" t="str">
        <f>'Номенклатура склада'!C29</f>
        <v>19</v>
      </c>
      <c r="D29" s="10" t="str">
        <f>'Номенклатура склада'!D29</f>
        <v>SONODEC 160</v>
      </c>
      <c r="E29" s="41" t="str">
        <f>IF('К-ты вариации спроса'!E29&gt;'Группы товаров'!$J$10,'Группы товаров'!$I$10,(IF('К-ты вариации спроса'!E29&gt;'Группы товаров'!$J$9,'Группы товаров'!$I$9,'Группы товаров'!$I$8)))</f>
        <v>Y</v>
      </c>
      <c r="F29" s="3"/>
      <c r="Q29" s="12"/>
      <c r="R29" s="12"/>
      <c r="S29" s="12"/>
      <c r="T29" s="12"/>
      <c r="U29" s="12"/>
      <c r="V29" s="12"/>
    </row>
    <row r="30" spans="2:22" s="8" customFormat="1" ht="14.25">
      <c r="B30" s="2"/>
      <c r="C30" s="9" t="str">
        <f>'Номенклатура склада'!C30</f>
        <v>20</v>
      </c>
      <c r="D30" s="10" t="str">
        <f>'Номенклатура склада'!D30</f>
        <v>SONODEC 203</v>
      </c>
      <c r="E30" s="41" t="str">
        <f>IF('К-ты вариации спроса'!E30&gt;'Группы товаров'!$J$10,'Группы товаров'!$I$10,(IF('К-ты вариации спроса'!E30&gt;'Группы товаров'!$J$9,'Группы товаров'!$I$9,'Группы товаров'!$I$8)))</f>
        <v>Z</v>
      </c>
      <c r="F30" s="3"/>
      <c r="Q30" s="12"/>
      <c r="R30" s="12"/>
      <c r="S30" s="12"/>
      <c r="T30" s="12"/>
      <c r="U30" s="12"/>
      <c r="V30" s="12"/>
    </row>
    <row r="31" spans="2:22" s="8" customFormat="1" ht="14.25">
      <c r="B31" s="2"/>
      <c r="C31" s="9" t="str">
        <f>'Номенклатура склада'!C31</f>
        <v>21</v>
      </c>
      <c r="D31" s="10" t="str">
        <f>'Номенклатура склада'!D31</f>
        <v>SONODEC 254</v>
      </c>
      <c r="E31" s="41" t="str">
        <f>IF('К-ты вариации спроса'!E31&gt;'Группы товаров'!$J$10,'Группы товаров'!$I$10,(IF('К-ты вариации спроса'!E31&gt;'Группы товаров'!$J$9,'Группы товаров'!$I$9,'Группы товаров'!$I$8)))</f>
        <v>Y</v>
      </c>
      <c r="F31" s="3"/>
      <c r="Q31" s="12"/>
      <c r="R31" s="12"/>
      <c r="S31" s="12"/>
      <c r="T31" s="12"/>
      <c r="U31" s="12"/>
      <c r="V31" s="12"/>
    </row>
    <row r="32" spans="2:22" s="8" customFormat="1" ht="14.25">
      <c r="B32" s="2"/>
      <c r="C32" s="9" t="str">
        <f>'Номенклатура склада'!C32</f>
        <v>22</v>
      </c>
      <c r="D32" s="10" t="str">
        <f>'Номенклатура склада'!D32</f>
        <v>SONODEC 315</v>
      </c>
      <c r="E32" s="41" t="str">
        <f>IF('К-ты вариации спроса'!E32&gt;'Группы товаров'!$J$10,'Группы товаров'!$I$10,(IF('К-ты вариации спроса'!E32&gt;'Группы товаров'!$J$9,'Группы товаров'!$I$9,'Группы товаров'!$I$8)))</f>
        <v>X</v>
      </c>
      <c r="F32" s="3"/>
      <c r="Q32" s="12"/>
      <c r="R32" s="12"/>
      <c r="S32" s="12"/>
      <c r="T32" s="12"/>
      <c r="U32" s="12"/>
      <c r="V32" s="12"/>
    </row>
    <row r="33" spans="2:22" s="8" customFormat="1" ht="26.25" customHeight="1">
      <c r="B33" s="2"/>
      <c r="C33" s="53" t="str">
        <f>'Номенклатура склада'!C33:I33</f>
        <v>PVC - Гибкие воздуховоды из поливинилхлорида,  упаковка - 15 метров
Максимальное давление 3 000 Па, Диапазон температур -20 +80 С</v>
      </c>
      <c r="D33" s="53"/>
      <c r="E33" s="53"/>
      <c r="F33" s="3"/>
      <c r="Q33" s="12"/>
      <c r="R33" s="12"/>
      <c r="S33" s="12"/>
      <c r="T33" s="12"/>
      <c r="U33" s="12"/>
      <c r="V33" s="12"/>
    </row>
    <row r="34" spans="2:22" s="8" customFormat="1" ht="14.25">
      <c r="B34" s="2"/>
      <c r="C34" s="9" t="str">
        <f>'Номенклатура склада'!C34</f>
        <v>23</v>
      </c>
      <c r="D34" s="10" t="str">
        <f>'Номенклатура склада'!D34</f>
        <v>PVC 102</v>
      </c>
      <c r="E34" s="41" t="str">
        <f>IF('К-ты вариации спроса'!E34&gt;'Группы товаров'!$J$10,'Группы товаров'!$I$10,(IF('К-ты вариации спроса'!E34&gt;'Группы товаров'!$J$9,'Группы товаров'!$I$9,'Группы товаров'!$I$8)))</f>
        <v>Z</v>
      </c>
      <c r="F34" s="3"/>
      <c r="Q34" s="12"/>
      <c r="R34" s="12"/>
      <c r="S34" s="12"/>
      <c r="T34" s="12"/>
      <c r="U34" s="12"/>
      <c r="V34" s="12"/>
    </row>
    <row r="35" spans="2:22" s="8" customFormat="1" ht="14.25">
      <c r="B35" s="2"/>
      <c r="C35" s="9" t="str">
        <f>'Номенклатура склада'!C35</f>
        <v>24</v>
      </c>
      <c r="D35" s="10" t="str">
        <f>'Номенклатура склада'!D35</f>
        <v>PVC 127</v>
      </c>
      <c r="E35" s="41" t="str">
        <f>IF('К-ты вариации спроса'!E35&gt;'Группы товаров'!$J$10,'Группы товаров'!$I$10,(IF('К-ты вариации спроса'!E35&gt;'Группы товаров'!$J$9,'Группы товаров'!$I$9,'Группы товаров'!$I$8)))</f>
        <v>Y</v>
      </c>
      <c r="F35" s="3"/>
      <c r="Q35" s="12"/>
      <c r="R35" s="12"/>
      <c r="S35" s="12"/>
      <c r="T35" s="12"/>
      <c r="U35" s="12"/>
      <c r="V35" s="12"/>
    </row>
    <row r="36" spans="2:22" s="8" customFormat="1" ht="14.25">
      <c r="B36" s="2"/>
      <c r="C36" s="9" t="str">
        <f>'Номенклатура склада'!C36</f>
        <v>25</v>
      </c>
      <c r="D36" s="10" t="str">
        <f>'Номенклатура склада'!D36</f>
        <v>PVC 160</v>
      </c>
      <c r="E36" s="41" t="str">
        <f>IF('К-ты вариации спроса'!E36&gt;'Группы товаров'!$J$10,'Группы товаров'!$I$10,(IF('К-ты вариации спроса'!E36&gt;'Группы товаров'!$J$9,'Группы товаров'!$I$9,'Группы товаров'!$I$8)))</f>
        <v>Z</v>
      </c>
      <c r="F36" s="3"/>
      <c r="Q36" s="12"/>
      <c r="R36" s="12"/>
      <c r="S36" s="12"/>
      <c r="T36" s="12"/>
      <c r="U36" s="12"/>
      <c r="V36" s="12"/>
    </row>
    <row r="37" spans="2:22" s="8" customFormat="1" ht="14.25">
      <c r="B37" s="2"/>
      <c r="C37" s="9" t="str">
        <f>'Номенклатура склада'!C37</f>
        <v>26</v>
      </c>
      <c r="D37" s="10" t="str">
        <f>'Номенклатура склада'!D37</f>
        <v>PVC 203</v>
      </c>
      <c r="E37" s="41" t="str">
        <f>IF('К-ты вариации спроса'!E37&gt;'Группы товаров'!$J$10,'Группы товаров'!$I$10,(IF('К-ты вариации спроса'!E37&gt;'Группы товаров'!$J$9,'Группы товаров'!$I$9,'Группы товаров'!$I$8)))</f>
        <v>X</v>
      </c>
      <c r="F37" s="3"/>
      <c r="Q37" s="12"/>
      <c r="R37" s="12"/>
      <c r="S37" s="12"/>
      <c r="T37" s="12"/>
      <c r="U37" s="12"/>
      <c r="V37" s="12"/>
    </row>
    <row r="38" spans="2:22" s="8" customFormat="1" ht="36" customHeight="1">
      <c r="B38" s="2"/>
      <c r="C38" s="53" t="str">
        <f>'Номенклатура склада'!C38:I38</f>
        <v>STRETCHDEC - Гибкие алюминиевые воздуховоды для низкого и среднего давления,  упаковка - 3 метра
Максимальное давление 10 000 Па, Диапазон температур -30 +250 С</v>
      </c>
      <c r="D38" s="53"/>
      <c r="E38" s="53"/>
      <c r="F38" s="3"/>
      <c r="Q38" s="12"/>
      <c r="R38" s="12"/>
      <c r="S38" s="12"/>
      <c r="T38" s="12"/>
      <c r="U38" s="12"/>
      <c r="V38" s="12"/>
    </row>
    <row r="39" spans="2:22" s="8" customFormat="1" ht="14.25">
      <c r="B39" s="2"/>
      <c r="C39" s="9" t="str">
        <f>'Номенклатура склада'!C39</f>
        <v>27</v>
      </c>
      <c r="D39" s="10" t="str">
        <f>'Номенклатура склада'!D39</f>
        <v>STRETCHDEC 102</v>
      </c>
      <c r="E39" s="41" t="str">
        <f>IF('К-ты вариации спроса'!E39&gt;'Группы товаров'!$J$10,'Группы товаров'!$I$10,(IF('К-ты вариации спроса'!E39&gt;'Группы товаров'!$J$9,'Группы товаров'!$I$9,'Группы товаров'!$I$8)))</f>
        <v>Z</v>
      </c>
      <c r="F39" s="3"/>
      <c r="Q39" s="12"/>
      <c r="R39" s="12"/>
      <c r="S39" s="12"/>
      <c r="T39" s="12"/>
      <c r="U39" s="12"/>
      <c r="V39" s="12"/>
    </row>
    <row r="40" spans="2:22" s="8" customFormat="1" ht="14.25">
      <c r="B40" s="2"/>
      <c r="C40" s="9" t="str">
        <f>'Номенклатура склада'!C40</f>
        <v>28</v>
      </c>
      <c r="D40" s="10" t="str">
        <f>'Номенклатура склада'!D40</f>
        <v>STRETCHDEC 127</v>
      </c>
      <c r="E40" s="41" t="str">
        <f>IF('К-ты вариации спроса'!E40&gt;'Группы товаров'!$J$10,'Группы товаров'!$I$10,(IF('К-ты вариации спроса'!E40&gt;'Группы товаров'!$J$9,'Группы товаров'!$I$9,'Группы товаров'!$I$8)))</f>
        <v>Z</v>
      </c>
      <c r="F40" s="3"/>
      <c r="Q40" s="12"/>
      <c r="R40" s="12"/>
      <c r="S40" s="12"/>
      <c r="T40" s="12"/>
      <c r="U40" s="12"/>
      <c r="V40" s="12"/>
    </row>
    <row r="41" spans="2:22" s="8" customFormat="1" ht="14.25">
      <c r="B41" s="2"/>
      <c r="C41" s="9" t="str">
        <f>'Номенклатура склада'!C41</f>
        <v>29</v>
      </c>
      <c r="D41" s="10" t="str">
        <f>'Номенклатура склада'!D41</f>
        <v>STRETCHDEC 160</v>
      </c>
      <c r="E41" s="41" t="str">
        <f>IF('К-ты вариации спроса'!E41&gt;'Группы товаров'!$J$10,'Группы товаров'!$I$10,(IF('К-ты вариации спроса'!E41&gt;'Группы товаров'!$J$9,'Группы товаров'!$I$9,'Группы товаров'!$I$8)))</f>
        <v>Z</v>
      </c>
      <c r="F41" s="3"/>
      <c r="Q41" s="12"/>
      <c r="R41" s="12"/>
      <c r="S41" s="12"/>
      <c r="T41" s="12"/>
      <c r="U41" s="12"/>
      <c r="V41" s="12"/>
    </row>
    <row r="42" spans="2:22" s="8" customFormat="1" ht="14.25">
      <c r="B42" s="2"/>
      <c r="C42" s="9" t="str">
        <f>'Номенклатура склада'!C42</f>
        <v>30</v>
      </c>
      <c r="D42" s="10" t="str">
        <f>'Номенклатура склада'!D42</f>
        <v>STRETCHDEC 203</v>
      </c>
      <c r="E42" s="41" t="str">
        <f>IF('К-ты вариации спроса'!E42&gt;'Группы товаров'!$J$10,'Группы товаров'!$I$10,(IF('К-ты вариации спроса'!E42&gt;'Группы товаров'!$J$9,'Группы товаров'!$I$9,'Группы товаров'!$I$8)))</f>
        <v>Z</v>
      </c>
      <c r="F42" s="3"/>
      <c r="Q42" s="12"/>
      <c r="R42" s="12"/>
      <c r="S42" s="12"/>
      <c r="T42" s="12"/>
      <c r="U42" s="12"/>
      <c r="V42" s="12"/>
    </row>
    <row r="43" spans="2:22" s="8" customFormat="1" ht="14.25">
      <c r="B43" s="2"/>
      <c r="C43" s="9" t="str">
        <f>'Номенклатура склада'!C43</f>
        <v>31</v>
      </c>
      <c r="D43" s="10" t="str">
        <f>'Номенклатура склада'!D43</f>
        <v>STRETCHDEC 254</v>
      </c>
      <c r="E43" s="41" t="str">
        <f>IF('К-ты вариации спроса'!E43&gt;'Группы товаров'!$J$10,'Группы товаров'!$I$10,(IF('К-ты вариации спроса'!E43&gt;'Группы товаров'!$J$9,'Группы товаров'!$I$9,'Группы товаров'!$I$8)))</f>
        <v>Z</v>
      </c>
      <c r="F43" s="3"/>
      <c r="Q43" s="12"/>
      <c r="R43" s="12"/>
      <c r="S43" s="12"/>
      <c r="T43" s="12"/>
      <c r="U43" s="12"/>
      <c r="V43" s="12"/>
    </row>
    <row r="44" spans="2:22" s="8" customFormat="1" ht="14.25">
      <c r="B44" s="2"/>
      <c r="C44" s="9" t="str">
        <f>'Номенклатура склада'!C44</f>
        <v>32</v>
      </c>
      <c r="D44" s="10" t="str">
        <f>'Номенклатура склада'!D44</f>
        <v>STRETCHDEC 315</v>
      </c>
      <c r="E44" s="41" t="str">
        <f>IF('К-ты вариации спроса'!E44&gt;'Группы товаров'!$J$10,'Группы товаров'!$I$10,(IF('К-ты вариации спроса'!E44&gt;'Группы товаров'!$J$9,'Группы товаров'!$I$9,'Группы товаров'!$I$8)))</f>
        <v>X</v>
      </c>
      <c r="F44" s="3"/>
      <c r="Q44" s="12"/>
      <c r="R44" s="12"/>
      <c r="S44" s="12"/>
      <c r="T44" s="12"/>
      <c r="U44" s="12"/>
      <c r="V44" s="12"/>
    </row>
    <row r="45" spans="2:6" ht="12" customHeight="1" thickBot="1">
      <c r="B45" s="4"/>
      <c r="C45" s="21"/>
      <c r="D45" s="21"/>
      <c r="E45" s="21"/>
      <c r="F45" s="22"/>
    </row>
  </sheetData>
  <sheetProtection/>
  <mergeCells count="12">
    <mergeCell ref="C3:E3"/>
    <mergeCell ref="C4:E4"/>
    <mergeCell ref="C6:C7"/>
    <mergeCell ref="D6:D7"/>
    <mergeCell ref="E6:E7"/>
    <mergeCell ref="C17:E17"/>
    <mergeCell ref="C26:E26"/>
    <mergeCell ref="C33:E33"/>
    <mergeCell ref="C38:E38"/>
    <mergeCell ref="C8:E8"/>
    <mergeCell ref="I5:M6"/>
    <mergeCell ref="J7:L7"/>
  </mergeCells>
  <printOptions/>
  <pageMargins left="0.7" right="0.7" top="0.75" bottom="0.75" header="0.3" footer="0.3"/>
  <pageSetup horizontalDpi="600" verticalDpi="600" orientation="portrait" paperSize="9" scale="95" r:id="rId3"/>
  <headerFooter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6" min="1" max="44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2011-02-04T15:09:07Z</cp:lastPrinted>
  <dcterms:created xsi:type="dcterms:W3CDTF">2004-01-26T15:28:24Z</dcterms:created>
  <dcterms:modified xsi:type="dcterms:W3CDTF">2021-03-17T10:21:12Z</dcterms:modified>
  <cp:category/>
  <cp:version/>
  <cp:contentType/>
  <cp:contentStatus/>
</cp:coreProperties>
</file>