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Калькуляция" sheetId="1" r:id="rId1"/>
    <sheet name="расшифровка ОХР" sheetId="2" r:id="rId2"/>
  </sheets>
  <definedNames>
    <definedName name="_xlnm.Print_Area" localSheetId="0">'Калькуляция'!$C$3:$AL$54</definedName>
  </definedNames>
  <calcPr fullCalcOnLoad="1"/>
</workbook>
</file>

<file path=xl/comments1.xml><?xml version="1.0" encoding="utf-8"?>
<comments xmlns="http://schemas.openxmlformats.org/spreadsheetml/2006/main">
  <authors>
    <author>Краснянский Евгений</author>
    <author>u-jeenn</author>
  </authors>
  <commentList>
    <comment ref="E23" authorId="0">
      <text>
        <r>
          <rPr>
            <sz val="8"/>
            <rFont val="Tahoma"/>
            <family val="2"/>
          </rPr>
          <t>взято значение 34%, для изменения, измените значение в ячейке а23</t>
        </r>
      </text>
    </comment>
    <comment ref="E24" authorId="0">
      <text>
        <r>
          <rPr>
            <sz val="8"/>
            <rFont val="Tahoma"/>
            <family val="2"/>
          </rPr>
          <t>взято значение 0,2%, для изменения, измените значение в ячейке а24</t>
        </r>
      </text>
    </comment>
    <comment ref="AM2" authorId="1">
      <text>
        <r>
          <rPr>
            <sz val="8"/>
            <rFont val="Tahoma"/>
            <family val="2"/>
          </rPr>
          <t>Приложение 3
к Методическим рекомендациям 
по прогнозированию, учету 
и калькулированию себестоимости 
туристических услуг
Постановление от 23.01.2009 № 2
Министерство спорта и туризма Республики Беларусь</t>
        </r>
      </text>
    </comment>
    <comment ref="A43" authorId="1">
      <text>
        <r>
          <rPr>
            <b/>
            <sz val="8"/>
            <rFont val="Tahoma"/>
            <family val="2"/>
          </rPr>
          <t>количество человек в группе</t>
        </r>
      </text>
    </comment>
    <comment ref="E21" authorId="0">
      <text>
        <r>
          <rPr>
            <sz val="8"/>
            <rFont val="Tahoma"/>
            <family val="2"/>
          </rPr>
          <t>взято значение 10%, для изменения, измените значение в ячейке а21</t>
        </r>
      </text>
    </comment>
  </commentList>
</comments>
</file>

<file path=xl/comments2.xml><?xml version="1.0" encoding="utf-8"?>
<comments xmlns="http://schemas.openxmlformats.org/spreadsheetml/2006/main">
  <authors>
    <author>Краснянский Евгений</author>
    <author>u-jeenn</author>
  </authors>
  <commentList>
    <comment ref="D10" authorId="0">
      <text>
        <r>
          <rPr>
            <sz val="8"/>
            <rFont val="Tahoma"/>
            <family val="2"/>
          </rPr>
          <t>взято значение 34%, для изменения, измените значение в ячейке а10</t>
        </r>
      </text>
    </comment>
    <comment ref="D11" authorId="0">
      <text>
        <r>
          <rPr>
            <sz val="8"/>
            <rFont val="Tahoma"/>
            <family val="2"/>
          </rPr>
          <t>взято значение 0,2%, для изменения, измените значение в ячейке а11</t>
        </r>
      </text>
    </comment>
    <comment ref="F2" authorId="1">
      <text>
        <r>
          <rPr>
            <sz val="8"/>
            <rFont val="Tahoma"/>
            <family val="2"/>
          </rPr>
          <t>Приложение 4
к Методическим рекомендациям 
по прогнозированию, учету 
и калькулированию себестоимости 
туристических услуг
Постановление от 23.01.2009 № 2
Министерство спорта и туризма Республики Беларусь</t>
        </r>
      </text>
    </comment>
  </commentList>
</comments>
</file>

<file path=xl/sharedStrings.xml><?xml version="1.0" encoding="utf-8"?>
<sst xmlns="http://schemas.openxmlformats.org/spreadsheetml/2006/main" count="79" uniqueCount="67">
  <si>
    <t>(подпись)</t>
  </si>
  <si>
    <t>№ п/п</t>
  </si>
  <si>
    <t>УТВЕРЖДАЮ</t>
  </si>
  <si>
    <t>Руководитель</t>
  </si>
  <si>
    <t>(наименование юридического</t>
  </si>
  <si>
    <t>лица или индивидуального предпринимателя)</t>
  </si>
  <si>
    <t>(И.О.Фамилия)</t>
  </si>
  <si>
    <t>"</t>
  </si>
  <si>
    <t>г.</t>
  </si>
  <si>
    <t>ПЛАНОВАЯ КАЛЬКУЛЯЦИЯ</t>
  </si>
  <si>
    <t>Наименования статей затрат</t>
  </si>
  <si>
    <t>Сумма (руб.)</t>
  </si>
  <si>
    <t xml:space="preserve">Основная заработная плата </t>
  </si>
  <si>
    <t xml:space="preserve">Начисления на оплату труда: </t>
  </si>
  <si>
    <t>отчисления в Фонд социальной защиты населения Министерства труда и социальной защиты Республики Беларусь</t>
  </si>
  <si>
    <t xml:space="preserve">страховой взнос по обязательному страхованию от несчастных случаев на производстве и профессиональных заболеваний </t>
  </si>
  <si>
    <t xml:space="preserve">Себестоимость услуги </t>
  </si>
  <si>
    <t xml:space="preserve">Рентабельность к себестоимости, % </t>
  </si>
  <si>
    <t xml:space="preserve">Прибыль </t>
  </si>
  <si>
    <t xml:space="preserve">Итого </t>
  </si>
  <si>
    <t xml:space="preserve">Налог на добавленную стоимость, ставка в % </t>
  </si>
  <si>
    <t xml:space="preserve">Сумма налога на добавленную стоимость </t>
  </si>
  <si>
    <t>Главный бухгалтер</t>
  </si>
  <si>
    <t xml:space="preserve">Экономист </t>
  </si>
  <si>
    <t>Синий цвет цифр обозначает, что заполнение данных ячеек происходит автоматически.</t>
  </si>
  <si>
    <t>Должность</t>
  </si>
  <si>
    <t>Амортизация нематериальных активов</t>
  </si>
  <si>
    <t>Амортизация основных средств</t>
  </si>
  <si>
    <t>Командировочные расходы</t>
  </si>
  <si>
    <t>Услуги банка</t>
  </si>
  <si>
    <t>Услуги связи</t>
  </si>
  <si>
    <t>Заработная плата административно-управленческого персонала</t>
  </si>
  <si>
    <t xml:space="preserve">Начисления на оплату труда административно-управленческого персонала: </t>
  </si>
  <si>
    <t xml:space="preserve">Стоимость без налога на добавленную стоимость </t>
  </si>
  <si>
    <t>2.1</t>
  </si>
  <si>
    <t>2.2</t>
  </si>
  <si>
    <t>Стоимость с учетом налога на добавленную стоимость</t>
  </si>
  <si>
    <t>расчета стоимости туристической услуги</t>
  </si>
  <si>
    <t>Прочие расходы</t>
  </si>
  <si>
    <t>Коммерческие расходы</t>
  </si>
  <si>
    <t xml:space="preserve">Материалы </t>
  </si>
  <si>
    <t>Износ инвентаря</t>
  </si>
  <si>
    <t>Коммунальные расходы</t>
  </si>
  <si>
    <t>Эксплуатационные расходы на содержание помещений</t>
  </si>
  <si>
    <t>Арендные и лизинговые платежи</t>
  </si>
  <si>
    <t>Представительские расходы</t>
  </si>
  <si>
    <t>Налоги</t>
  </si>
  <si>
    <t>Заработная плата производственного персонала</t>
  </si>
  <si>
    <t>Процент общехозяйственных расходов к заработной плате производственного персонала</t>
  </si>
  <si>
    <t>Сумма, тыс. руб</t>
  </si>
  <si>
    <t xml:space="preserve">Расшифровка процента общехозяйственных расходов </t>
  </si>
  <si>
    <t xml:space="preserve">по организации экскурсионного обслуживания и расчета отпускной </t>
  </si>
  <si>
    <t>стоимости услуг с учетом стоимости услуг сторонних организаций</t>
  </si>
  <si>
    <t xml:space="preserve">Налог на услуги, ставка в % </t>
  </si>
  <si>
    <t>Сумма налога на услуги</t>
  </si>
  <si>
    <t>"Замки Беларуси"</t>
  </si>
  <si>
    <t xml:space="preserve">Стоимость экскурсии на группу туристов без учета стоимости услуг сторонних организаций </t>
  </si>
  <si>
    <t>Стоимость услуг сторонних организаций</t>
  </si>
  <si>
    <t>услуги автотранспорта</t>
  </si>
  <si>
    <t>услуги общественного питания</t>
  </si>
  <si>
    <t>17</t>
  </si>
  <si>
    <t>Дополнительная заработная плата</t>
  </si>
  <si>
    <t>15.1</t>
  </si>
  <si>
    <t>15.2</t>
  </si>
  <si>
    <t>16</t>
  </si>
  <si>
    <t>Всего отпускная стоимость экскурсионной поездки на 1 туриста (с округлением)</t>
  </si>
  <si>
    <t>Всего стоимость экскурсии на группу туристов (с округлением)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</si>
</sst>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[$-419]mmmm\ yyyy;@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i/>
      <u val="single"/>
      <sz val="10"/>
      <name val="Tahoma"/>
      <family val="2"/>
    </font>
    <font>
      <i/>
      <sz val="9"/>
      <name val="Tahoma"/>
      <family val="2"/>
    </font>
    <font>
      <i/>
      <u val="single"/>
      <sz val="9"/>
      <name val="Tahoma"/>
      <family val="2"/>
    </font>
    <font>
      <sz val="8"/>
      <color indexed="30"/>
      <name val="Tahoma"/>
      <family val="2"/>
    </font>
    <font>
      <b/>
      <sz val="8"/>
      <color indexed="30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vertical="center"/>
      <protection hidden="1"/>
    </xf>
    <xf numFmtId="49" fontId="4" fillId="32" borderId="0" xfId="0" applyNumberFormat="1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4" fillId="32" borderId="0" xfId="0" applyNumberFormat="1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5" fillId="33" borderId="0" xfId="0" applyFont="1" applyFill="1" applyBorder="1" applyAlignment="1" applyProtection="1">
      <alignment horizontal="center" vertical="top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3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justify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hidden="1"/>
    </xf>
    <xf numFmtId="3" fontId="11" fillId="33" borderId="19" xfId="0" applyNumberFormat="1" applyFont="1" applyFill="1" applyBorder="1" applyAlignment="1" applyProtection="1">
      <alignment horizontal="center" vertical="center"/>
      <protection hidden="1"/>
    </xf>
    <xf numFmtId="10" fontId="4" fillId="32" borderId="0" xfId="0" applyNumberFormat="1" applyFont="1" applyFill="1" applyAlignment="1" applyProtection="1">
      <alignment vertical="center"/>
      <protection hidden="1"/>
    </xf>
    <xf numFmtId="10" fontId="5" fillId="32" borderId="0" xfId="0" applyNumberFormat="1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 wrapText="1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4" fillId="33" borderId="19" xfId="0" applyFont="1" applyFill="1" applyBorder="1" applyAlignment="1" applyProtection="1">
      <alignment horizontal="left" vertical="center" wrapText="1" indent="1"/>
      <protection hidden="1"/>
    </xf>
    <xf numFmtId="10" fontId="12" fillId="33" borderId="19" xfId="0" applyNumberFormat="1" applyFont="1" applyFill="1" applyBorder="1" applyAlignment="1" applyProtection="1">
      <alignment horizontal="center" vertical="center"/>
      <protection hidden="1"/>
    </xf>
    <xf numFmtId="49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/>
      <protection locked="0"/>
    </xf>
    <xf numFmtId="0" fontId="7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14" fontId="4" fillId="32" borderId="0" xfId="0" applyNumberFormat="1" applyFont="1" applyFill="1" applyAlignment="1" applyProtection="1">
      <alignment vertical="center"/>
      <protection hidden="1"/>
    </xf>
    <xf numFmtId="184" fontId="4" fillId="32" borderId="0" xfId="0" applyNumberFormat="1" applyFont="1" applyFill="1" applyBorder="1" applyAlignment="1" applyProtection="1">
      <alignment horizontal="right" vertical="center"/>
      <protection locked="0"/>
    </xf>
    <xf numFmtId="0" fontId="7" fillId="32" borderId="0" xfId="0" applyFont="1" applyFill="1" applyBorder="1" applyAlignment="1" applyProtection="1">
      <alignment horizontal="right" vertical="center"/>
      <protection locked="0"/>
    </xf>
    <xf numFmtId="3" fontId="4" fillId="32" borderId="0" xfId="0" applyNumberFormat="1" applyFont="1" applyFill="1" applyBorder="1" applyAlignment="1" applyProtection="1">
      <alignment vertical="center"/>
      <protection locked="0"/>
    </xf>
    <xf numFmtId="182" fontId="4" fillId="32" borderId="0" xfId="0" applyNumberFormat="1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 hidden="1"/>
    </xf>
    <xf numFmtId="3" fontId="4" fillId="32" borderId="0" xfId="0" applyNumberFormat="1" applyFont="1" applyFill="1" applyAlignment="1" applyProtection="1">
      <alignment vertical="center"/>
      <protection hidden="1"/>
    </xf>
    <xf numFmtId="3" fontId="11" fillId="33" borderId="19" xfId="0" applyNumberFormat="1" applyFont="1" applyFill="1" applyBorder="1" applyAlignment="1" applyProtection="1">
      <alignment horizontal="center" vertical="center"/>
      <protection hidden="1"/>
    </xf>
    <xf numFmtId="3" fontId="4" fillId="33" borderId="19" xfId="0" applyNumberFormat="1" applyFont="1" applyFill="1" applyBorder="1" applyAlignment="1" applyProtection="1">
      <alignment horizontal="center" vertical="center"/>
      <protection hidden="1"/>
    </xf>
    <xf numFmtId="3" fontId="12" fillId="33" borderId="19" xfId="0" applyNumberFormat="1" applyFont="1" applyFill="1" applyBorder="1" applyAlignment="1" applyProtection="1">
      <alignment horizontal="center" vertical="center"/>
      <protection hidden="1"/>
    </xf>
    <xf numFmtId="49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left" vertical="center" wrapText="1" indent="1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49" fontId="4" fillId="33" borderId="20" xfId="0" applyNumberFormat="1" applyFont="1" applyFill="1" applyBorder="1" applyAlignment="1" applyProtection="1">
      <alignment horizontal="center" vertical="center"/>
      <protection hidden="1"/>
    </xf>
    <xf numFmtId="49" fontId="4" fillId="33" borderId="21" xfId="0" applyNumberFormat="1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10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5" fillId="33" borderId="22" xfId="0" applyFont="1" applyFill="1" applyBorder="1" applyAlignment="1" applyProtection="1">
      <alignment horizontal="center" vertical="top"/>
      <protection hidden="1"/>
    </xf>
    <xf numFmtId="0" fontId="4" fillId="33" borderId="18" xfId="0" applyFont="1" applyFill="1" applyBorder="1" applyAlignment="1" applyProtection="1">
      <alignment horizontal="center" vertical="top"/>
      <protection hidden="1"/>
    </xf>
    <xf numFmtId="9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3" fontId="11" fillId="33" borderId="20" xfId="0" applyNumberFormat="1" applyFont="1" applyFill="1" applyBorder="1" applyAlignment="1" applyProtection="1">
      <alignment horizontal="center" vertical="center"/>
      <protection hidden="1"/>
    </xf>
    <xf numFmtId="3" fontId="11" fillId="33" borderId="23" xfId="0" applyNumberFormat="1" applyFont="1" applyFill="1" applyBorder="1" applyAlignment="1" applyProtection="1">
      <alignment horizontal="center" vertical="center"/>
      <protection hidden="1"/>
    </xf>
    <xf numFmtId="3" fontId="11" fillId="33" borderId="21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5" fillId="33" borderId="22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justify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Border="1" applyAlignment="1" applyProtection="1">
      <alignment horizontal="right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A7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.75390625" defaultRowHeight="12.75"/>
  <cols>
    <col min="1" max="1" width="7.375" style="35" bestFit="1" customWidth="1"/>
    <col min="2" max="24" width="2.75390625" style="2" customWidth="1"/>
    <col min="25" max="26" width="3.25390625" style="2" bestFit="1" customWidth="1"/>
    <col min="27" max="42" width="2.75390625" style="2" customWidth="1"/>
    <col min="43" max="43" width="7.75390625" style="2" customWidth="1"/>
    <col min="44" max="16384" width="2.75390625" style="2" customWidth="1"/>
  </cols>
  <sheetData>
    <row r="1" spans="1:2" ht="11.25" thickBot="1">
      <c r="A1" s="2"/>
      <c r="B1" s="37" t="s">
        <v>24</v>
      </c>
    </row>
    <row r="2" spans="2:39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2:39" ht="12" customHeight="1">
      <c r="B3" s="6"/>
      <c r="C3" s="24"/>
      <c r="D3" s="24"/>
      <c r="E3" s="24"/>
      <c r="F3" s="2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7"/>
    </row>
    <row r="4" spans="2:39" ht="12" customHeight="1">
      <c r="B4" s="6"/>
      <c r="C4" s="24"/>
      <c r="D4" s="24"/>
      <c r="E4" s="24"/>
      <c r="F4" s="2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72" t="s">
        <v>2</v>
      </c>
      <c r="U4" s="72"/>
      <c r="V4" s="72"/>
      <c r="W4" s="72"/>
      <c r="X4" s="72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7"/>
    </row>
    <row r="5" spans="2:39" ht="12" customHeight="1">
      <c r="B5" s="6"/>
      <c r="C5" s="24"/>
      <c r="D5" s="24"/>
      <c r="E5" s="24"/>
      <c r="F5" s="2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73" t="s">
        <v>3</v>
      </c>
      <c r="U5" s="73"/>
      <c r="V5" s="73"/>
      <c r="W5" s="73"/>
      <c r="X5" s="73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7"/>
    </row>
    <row r="6" spans="2:39" ht="12" customHeight="1">
      <c r="B6" s="6"/>
      <c r="C6" s="24"/>
      <c r="D6" s="24"/>
      <c r="E6" s="24"/>
      <c r="F6" s="2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74" t="s">
        <v>4</v>
      </c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"/>
    </row>
    <row r="7" spans="2:39" ht="12" customHeight="1">
      <c r="B7" s="6"/>
      <c r="C7" s="24"/>
      <c r="D7" s="24"/>
      <c r="E7" s="24"/>
      <c r="F7" s="2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"/>
    </row>
    <row r="8" spans="2:39" ht="12" customHeight="1">
      <c r="B8" s="6"/>
      <c r="C8" s="24"/>
      <c r="D8" s="24"/>
      <c r="E8" s="24"/>
      <c r="F8" s="2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74" t="s">
        <v>5</v>
      </c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"/>
    </row>
    <row r="9" spans="2:39" ht="12" customHeight="1">
      <c r="B9" s="6"/>
      <c r="C9" s="24"/>
      <c r="D9" s="24"/>
      <c r="E9" s="24"/>
      <c r="F9" s="2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68"/>
      <c r="U9" s="68"/>
      <c r="V9" s="68"/>
      <c r="W9" s="68"/>
      <c r="X9" s="68"/>
      <c r="Y9" s="68"/>
      <c r="Z9" s="14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7"/>
    </row>
    <row r="10" spans="2:39" ht="12" customHeight="1">
      <c r="B10" s="6"/>
      <c r="C10" s="24"/>
      <c r="D10" s="24"/>
      <c r="E10" s="24"/>
      <c r="F10" s="2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74" t="s">
        <v>0</v>
      </c>
      <c r="U10" s="74"/>
      <c r="V10" s="74"/>
      <c r="W10" s="74"/>
      <c r="X10" s="74"/>
      <c r="Y10" s="74"/>
      <c r="Z10" s="14"/>
      <c r="AA10" s="74" t="s">
        <v>6</v>
      </c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"/>
    </row>
    <row r="11" spans="2:39" ht="12" customHeight="1">
      <c r="B11" s="6"/>
      <c r="C11" s="24"/>
      <c r="D11" s="24"/>
      <c r="E11" s="24"/>
      <c r="F11" s="2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 t="s">
        <v>7</v>
      </c>
      <c r="U11" s="27"/>
      <c r="V11" s="28" t="s">
        <v>7</v>
      </c>
      <c r="W11" s="68"/>
      <c r="X11" s="68"/>
      <c r="Y11" s="68"/>
      <c r="Z11" s="68"/>
      <c r="AA11" s="68"/>
      <c r="AB11" s="14">
        <v>20</v>
      </c>
      <c r="AC11" s="29"/>
      <c r="AD11" s="14" t="s">
        <v>8</v>
      </c>
      <c r="AE11" s="14"/>
      <c r="AF11" s="14"/>
      <c r="AG11" s="14"/>
      <c r="AH11" s="14"/>
      <c r="AI11" s="14"/>
      <c r="AJ11" s="14"/>
      <c r="AK11" s="14"/>
      <c r="AL11" s="14"/>
      <c r="AM11" s="7"/>
    </row>
    <row r="12" spans="2:39" ht="12" customHeight="1">
      <c r="B12" s="6"/>
      <c r="C12" s="24"/>
      <c r="D12" s="24"/>
      <c r="E12" s="24"/>
      <c r="F12" s="2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7"/>
    </row>
    <row r="13" spans="2:39" ht="12" customHeight="1">
      <c r="B13" s="6"/>
      <c r="C13" s="77" t="s">
        <v>9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"/>
    </row>
    <row r="14" spans="2:39" ht="12" customHeight="1">
      <c r="B14" s="6"/>
      <c r="C14" s="80" t="s">
        <v>37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79" t="s">
        <v>51</v>
      </c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"/>
    </row>
    <row r="15" spans="2:39" ht="12" customHeight="1">
      <c r="B15" s="6"/>
      <c r="C15" s="81" t="s">
        <v>52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7"/>
    </row>
    <row r="16" spans="2:39" ht="12" customHeight="1">
      <c r="B16" s="6"/>
      <c r="C16" s="78" t="s">
        <v>55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"/>
    </row>
    <row r="17" spans="2:39" ht="12" customHeight="1">
      <c r="B17" s="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7"/>
    </row>
    <row r="18" spans="2:39" ht="12" customHeight="1">
      <c r="B18" s="6"/>
      <c r="C18" s="24"/>
      <c r="D18" s="24"/>
      <c r="E18" s="24"/>
      <c r="F18" s="2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7"/>
    </row>
    <row r="19" spans="2:39" ht="12" customHeight="1">
      <c r="B19" s="6"/>
      <c r="C19" s="75" t="s">
        <v>1</v>
      </c>
      <c r="D19" s="75"/>
      <c r="E19" s="75" t="s">
        <v>10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 t="s">
        <v>11</v>
      </c>
      <c r="AG19" s="75"/>
      <c r="AH19" s="75"/>
      <c r="AI19" s="75"/>
      <c r="AJ19" s="75"/>
      <c r="AK19" s="75"/>
      <c r="AL19" s="75"/>
      <c r="AM19" s="7"/>
    </row>
    <row r="20" spans="2:39" ht="12" customHeight="1">
      <c r="B20" s="6"/>
      <c r="C20" s="63">
        <v>1</v>
      </c>
      <c r="D20" s="63"/>
      <c r="E20" s="76" t="s">
        <v>12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56">
        <v>100000</v>
      </c>
      <c r="AG20" s="56"/>
      <c r="AH20" s="56"/>
      <c r="AI20" s="56"/>
      <c r="AJ20" s="56"/>
      <c r="AK20" s="56"/>
      <c r="AL20" s="56"/>
      <c r="AM20" s="7"/>
    </row>
    <row r="21" spans="1:39" ht="12" customHeight="1">
      <c r="A21" s="35">
        <v>0.1</v>
      </c>
      <c r="B21" s="6"/>
      <c r="C21" s="63">
        <v>2</v>
      </c>
      <c r="D21" s="63"/>
      <c r="E21" s="76" t="s">
        <v>61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55">
        <f>AF20*A21</f>
        <v>10000</v>
      </c>
      <c r="AG21" s="55"/>
      <c r="AH21" s="55"/>
      <c r="AI21" s="55"/>
      <c r="AJ21" s="55"/>
      <c r="AK21" s="55"/>
      <c r="AL21" s="55"/>
      <c r="AM21" s="7"/>
    </row>
    <row r="22" spans="2:39" ht="12" customHeight="1">
      <c r="B22" s="6"/>
      <c r="C22" s="63">
        <v>2</v>
      </c>
      <c r="D22" s="63"/>
      <c r="E22" s="76" t="s">
        <v>13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55"/>
      <c r="AG22" s="55"/>
      <c r="AH22" s="55"/>
      <c r="AI22" s="55"/>
      <c r="AJ22" s="55"/>
      <c r="AK22" s="55"/>
      <c r="AL22" s="55"/>
      <c r="AM22" s="7"/>
    </row>
    <row r="23" spans="1:39" ht="21.75" customHeight="1">
      <c r="A23" s="35">
        <v>0.34</v>
      </c>
      <c r="B23" s="6"/>
      <c r="C23" s="58" t="s">
        <v>34</v>
      </c>
      <c r="D23" s="58"/>
      <c r="E23" s="59" t="s">
        <v>14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5">
        <f>ROUND((AF20+AF21)*A23,0)</f>
        <v>37400</v>
      </c>
      <c r="AG23" s="55"/>
      <c r="AH23" s="55"/>
      <c r="AI23" s="55"/>
      <c r="AJ23" s="55"/>
      <c r="AK23" s="55"/>
      <c r="AL23" s="55"/>
      <c r="AM23" s="7"/>
    </row>
    <row r="24" spans="1:39" ht="24" customHeight="1">
      <c r="A24" s="35">
        <v>0.002</v>
      </c>
      <c r="B24" s="6"/>
      <c r="C24" s="58" t="s">
        <v>35</v>
      </c>
      <c r="D24" s="58"/>
      <c r="E24" s="59" t="s">
        <v>15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5">
        <f>ROUND((AF20+AF21)*A24,0)</f>
        <v>220</v>
      </c>
      <c r="AG24" s="55"/>
      <c r="AH24" s="55"/>
      <c r="AI24" s="55"/>
      <c r="AJ24" s="55"/>
      <c r="AK24" s="55"/>
      <c r="AL24" s="55"/>
      <c r="AM24" s="7"/>
    </row>
    <row r="25" spans="2:39" ht="12" customHeight="1">
      <c r="B25" s="6"/>
      <c r="C25" s="63">
        <v>3</v>
      </c>
      <c r="D25" s="63"/>
      <c r="E25" s="60" t="str">
        <f>CONCATENATE("Общехозяйственные расходы, ",(TEXT('расшифровка ОХР'!E26,"0,00%")))</f>
        <v>Общехозяйственные расходы, 128,65%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55">
        <f>SUM('расшифровка ОХР'!E8:E24)</f>
        <v>128646</v>
      </c>
      <c r="AG25" s="55"/>
      <c r="AH25" s="55"/>
      <c r="AI25" s="55"/>
      <c r="AJ25" s="55"/>
      <c r="AK25" s="55"/>
      <c r="AL25" s="55"/>
      <c r="AM25" s="7"/>
    </row>
    <row r="26" spans="2:39" ht="12" customHeight="1">
      <c r="B26" s="6"/>
      <c r="C26" s="63">
        <v>4</v>
      </c>
      <c r="D26" s="63"/>
      <c r="E26" s="60" t="s">
        <v>38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56">
        <v>29000</v>
      </c>
      <c r="AG26" s="56"/>
      <c r="AH26" s="56"/>
      <c r="AI26" s="56"/>
      <c r="AJ26" s="56"/>
      <c r="AK26" s="56"/>
      <c r="AL26" s="56"/>
      <c r="AM26" s="7"/>
    </row>
    <row r="27" spans="2:39" ht="12" customHeight="1">
      <c r="B27" s="6"/>
      <c r="C27" s="63">
        <v>5</v>
      </c>
      <c r="D27" s="63"/>
      <c r="E27" s="60" t="s">
        <v>39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56">
        <v>45000</v>
      </c>
      <c r="AG27" s="56"/>
      <c r="AH27" s="56"/>
      <c r="AI27" s="56"/>
      <c r="AJ27" s="56"/>
      <c r="AK27" s="56"/>
      <c r="AL27" s="56"/>
      <c r="AM27" s="7"/>
    </row>
    <row r="28" spans="2:39" ht="12" customHeight="1">
      <c r="B28" s="6"/>
      <c r="C28" s="63">
        <v>4</v>
      </c>
      <c r="D28" s="63"/>
      <c r="E28" s="60" t="s">
        <v>16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55">
        <f>SUM(AF20:AL27)</f>
        <v>350266</v>
      </c>
      <c r="AG28" s="55"/>
      <c r="AH28" s="55"/>
      <c r="AI28" s="55"/>
      <c r="AJ28" s="55"/>
      <c r="AK28" s="55"/>
      <c r="AL28" s="55"/>
      <c r="AM28" s="7"/>
    </row>
    <row r="29" spans="2:39" ht="12" customHeight="1">
      <c r="B29" s="6"/>
      <c r="C29" s="63">
        <v>5</v>
      </c>
      <c r="D29" s="63"/>
      <c r="E29" s="60" t="s">
        <v>17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7">
        <v>0.4</v>
      </c>
      <c r="AG29" s="67"/>
      <c r="AH29" s="67"/>
      <c r="AI29" s="67"/>
      <c r="AJ29" s="67"/>
      <c r="AK29" s="67"/>
      <c r="AL29" s="67"/>
      <c r="AM29" s="7"/>
    </row>
    <row r="30" spans="2:39" ht="12" customHeight="1">
      <c r="B30" s="6"/>
      <c r="C30" s="63">
        <v>6</v>
      </c>
      <c r="D30" s="63"/>
      <c r="E30" s="60" t="s">
        <v>18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55">
        <f>AF28*AF29</f>
        <v>140106.4</v>
      </c>
      <c r="AG30" s="55"/>
      <c r="AH30" s="55"/>
      <c r="AI30" s="55"/>
      <c r="AJ30" s="55"/>
      <c r="AK30" s="55"/>
      <c r="AL30" s="55"/>
      <c r="AM30" s="7"/>
    </row>
    <row r="31" spans="2:39" ht="12" customHeight="1">
      <c r="B31" s="6"/>
      <c r="C31" s="63">
        <v>7</v>
      </c>
      <c r="D31" s="63"/>
      <c r="E31" s="60" t="s">
        <v>19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55">
        <f>AF28+AF30</f>
        <v>490372.4</v>
      </c>
      <c r="AG31" s="55"/>
      <c r="AH31" s="55"/>
      <c r="AI31" s="55"/>
      <c r="AJ31" s="55"/>
      <c r="AK31" s="55"/>
      <c r="AL31" s="55"/>
      <c r="AM31" s="7"/>
    </row>
    <row r="32" spans="2:39" ht="12" customHeight="1">
      <c r="B32" s="6"/>
      <c r="C32" s="63">
        <v>8</v>
      </c>
      <c r="D32" s="63"/>
      <c r="E32" s="60" t="s">
        <v>33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55">
        <f>AF31</f>
        <v>490372.4</v>
      </c>
      <c r="AG32" s="55"/>
      <c r="AH32" s="55"/>
      <c r="AI32" s="55"/>
      <c r="AJ32" s="55"/>
      <c r="AK32" s="55"/>
      <c r="AL32" s="55"/>
      <c r="AM32" s="7"/>
    </row>
    <row r="33" spans="2:39" ht="12" customHeight="1">
      <c r="B33" s="6"/>
      <c r="C33" s="63">
        <v>9</v>
      </c>
      <c r="D33" s="63"/>
      <c r="E33" s="60" t="s">
        <v>20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4">
        <v>0.2</v>
      </c>
      <c r="AG33" s="64"/>
      <c r="AH33" s="64"/>
      <c r="AI33" s="64"/>
      <c r="AJ33" s="64"/>
      <c r="AK33" s="64"/>
      <c r="AL33" s="64"/>
      <c r="AM33" s="7"/>
    </row>
    <row r="34" spans="2:39" ht="12" customHeight="1">
      <c r="B34" s="6"/>
      <c r="C34" s="63">
        <v>10</v>
      </c>
      <c r="D34" s="63"/>
      <c r="E34" s="60" t="s">
        <v>21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55">
        <f>ROUND(AF32*AF33,0)</f>
        <v>98074</v>
      </c>
      <c r="AG34" s="55"/>
      <c r="AH34" s="55"/>
      <c r="AI34" s="55"/>
      <c r="AJ34" s="55"/>
      <c r="AK34" s="55"/>
      <c r="AL34" s="55"/>
      <c r="AM34" s="7"/>
    </row>
    <row r="35" spans="2:39" ht="12" customHeight="1">
      <c r="B35" s="6"/>
      <c r="C35" s="63">
        <v>11</v>
      </c>
      <c r="D35" s="63"/>
      <c r="E35" s="60" t="s">
        <v>36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9">
        <f>AF32+AF34</f>
        <v>588446.4</v>
      </c>
      <c r="AG35" s="70"/>
      <c r="AH35" s="70"/>
      <c r="AI35" s="70"/>
      <c r="AJ35" s="70"/>
      <c r="AK35" s="70"/>
      <c r="AL35" s="71"/>
      <c r="AM35" s="7"/>
    </row>
    <row r="36" spans="2:39" ht="12" customHeight="1">
      <c r="B36" s="6"/>
      <c r="C36" s="63">
        <v>12</v>
      </c>
      <c r="D36" s="63"/>
      <c r="E36" s="60" t="s">
        <v>53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4">
        <v>0.05</v>
      </c>
      <c r="AG36" s="64"/>
      <c r="AH36" s="64"/>
      <c r="AI36" s="64"/>
      <c r="AJ36" s="64"/>
      <c r="AK36" s="64"/>
      <c r="AL36" s="64"/>
      <c r="AM36" s="7"/>
    </row>
    <row r="37" spans="2:39" ht="12" customHeight="1">
      <c r="B37" s="6"/>
      <c r="C37" s="63">
        <v>13</v>
      </c>
      <c r="D37" s="63"/>
      <c r="E37" s="60" t="s">
        <v>54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55">
        <f>AF35*AF36</f>
        <v>29422.320000000003</v>
      </c>
      <c r="AG37" s="55"/>
      <c r="AH37" s="55"/>
      <c r="AI37" s="55"/>
      <c r="AJ37" s="55"/>
      <c r="AK37" s="55"/>
      <c r="AL37" s="55"/>
      <c r="AM37" s="7"/>
    </row>
    <row r="38" spans="2:39" ht="12" customHeight="1">
      <c r="B38" s="6"/>
      <c r="C38" s="63">
        <v>14</v>
      </c>
      <c r="D38" s="63"/>
      <c r="E38" s="60" t="s">
        <v>56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55">
        <f>AF35+AF37</f>
        <v>617868.72</v>
      </c>
      <c r="AG38" s="55"/>
      <c r="AH38" s="55"/>
      <c r="AI38" s="55"/>
      <c r="AJ38" s="55"/>
      <c r="AK38" s="55"/>
      <c r="AL38" s="55"/>
      <c r="AM38" s="7"/>
    </row>
    <row r="39" spans="2:39" ht="12" customHeight="1">
      <c r="B39" s="6"/>
      <c r="C39" s="63">
        <v>15</v>
      </c>
      <c r="D39" s="63"/>
      <c r="E39" s="60" t="s">
        <v>57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55">
        <f>SUM(AF40:AL41)</f>
        <v>370000</v>
      </c>
      <c r="AG39" s="55"/>
      <c r="AH39" s="55"/>
      <c r="AI39" s="55"/>
      <c r="AJ39" s="55"/>
      <c r="AK39" s="55"/>
      <c r="AL39" s="55"/>
      <c r="AM39" s="7"/>
    </row>
    <row r="40" spans="2:39" ht="12" customHeight="1">
      <c r="B40" s="6"/>
      <c r="C40" s="58" t="s">
        <v>62</v>
      </c>
      <c r="D40" s="58"/>
      <c r="E40" s="59" t="s">
        <v>58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6">
        <v>250000</v>
      </c>
      <c r="AG40" s="56"/>
      <c r="AH40" s="56"/>
      <c r="AI40" s="56"/>
      <c r="AJ40" s="56"/>
      <c r="AK40" s="56"/>
      <c r="AL40" s="56"/>
      <c r="AM40" s="7"/>
    </row>
    <row r="41" spans="2:39" ht="12" customHeight="1">
      <c r="B41" s="6"/>
      <c r="C41" s="58" t="s">
        <v>63</v>
      </c>
      <c r="D41" s="58"/>
      <c r="E41" s="59" t="s">
        <v>59</v>
      </c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6">
        <v>120000</v>
      </c>
      <c r="AG41" s="56"/>
      <c r="AH41" s="56"/>
      <c r="AI41" s="56"/>
      <c r="AJ41" s="56"/>
      <c r="AK41" s="56"/>
      <c r="AL41" s="56"/>
      <c r="AM41" s="7"/>
    </row>
    <row r="42" spans="2:39" ht="12" customHeight="1">
      <c r="B42" s="6"/>
      <c r="C42" s="61" t="s">
        <v>64</v>
      </c>
      <c r="D42" s="62"/>
      <c r="E42" s="60" t="s">
        <v>65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57">
        <f>ROUND(AF43/A43,-1)</f>
        <v>98790</v>
      </c>
      <c r="AG42" s="57"/>
      <c r="AH42" s="57"/>
      <c r="AI42" s="57"/>
      <c r="AJ42" s="57"/>
      <c r="AK42" s="57"/>
      <c r="AL42" s="57"/>
      <c r="AM42" s="7"/>
    </row>
    <row r="43" spans="1:39" ht="12" customHeight="1">
      <c r="A43" s="54">
        <v>10</v>
      </c>
      <c r="B43" s="6"/>
      <c r="C43" s="61" t="s">
        <v>60</v>
      </c>
      <c r="D43" s="62"/>
      <c r="E43" s="60" t="s">
        <v>66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57">
        <f>ROUND((AF38+AF39),-1)</f>
        <v>987870</v>
      </c>
      <c r="AG43" s="57"/>
      <c r="AH43" s="57"/>
      <c r="AI43" s="57"/>
      <c r="AJ43" s="57"/>
      <c r="AK43" s="57"/>
      <c r="AL43" s="57"/>
      <c r="AM43" s="7"/>
    </row>
    <row r="44" spans="2:39" ht="12" customHeight="1">
      <c r="B44" s="6"/>
      <c r="C44" s="24"/>
      <c r="D44" s="24"/>
      <c r="E44" s="24"/>
      <c r="F44" s="2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7"/>
    </row>
    <row r="45" spans="2:39" ht="12" customHeight="1">
      <c r="B45" s="6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7"/>
    </row>
    <row r="46" spans="2:39" ht="12" customHeight="1">
      <c r="B46" s="6"/>
      <c r="C46" s="24"/>
      <c r="D46" s="24"/>
      <c r="E46" s="24"/>
      <c r="F46" s="2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7"/>
    </row>
    <row r="47" spans="2:39" ht="12" customHeight="1">
      <c r="B47" s="6"/>
      <c r="C47" s="24"/>
      <c r="D47" s="24"/>
      <c r="E47" s="24"/>
      <c r="F47" s="2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7"/>
    </row>
    <row r="48" spans="2:39" ht="12" customHeight="1">
      <c r="B48" s="6"/>
      <c r="C48" s="24" t="s">
        <v>22</v>
      </c>
      <c r="D48" s="24"/>
      <c r="E48" s="24"/>
      <c r="F48" s="2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66"/>
      <c r="V48" s="66"/>
      <c r="W48" s="66"/>
      <c r="X48" s="66"/>
      <c r="Y48" s="66"/>
      <c r="Z48" s="66"/>
      <c r="AA48" s="25"/>
      <c r="AB48" s="25"/>
      <c r="AC48" s="25"/>
      <c r="AD48" s="25"/>
      <c r="AE48" s="66"/>
      <c r="AF48" s="66"/>
      <c r="AG48" s="66"/>
      <c r="AH48" s="66"/>
      <c r="AI48" s="66"/>
      <c r="AJ48" s="66"/>
      <c r="AK48" s="66"/>
      <c r="AL48" s="66"/>
      <c r="AM48" s="7"/>
    </row>
    <row r="49" spans="2:39" ht="12" customHeight="1">
      <c r="B49" s="6"/>
      <c r="C49" s="24"/>
      <c r="D49" s="24"/>
      <c r="E49" s="24"/>
      <c r="F49" s="2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65" t="s">
        <v>0</v>
      </c>
      <c r="V49" s="65"/>
      <c r="W49" s="65"/>
      <c r="X49" s="65"/>
      <c r="Y49" s="65"/>
      <c r="Z49" s="65"/>
      <c r="AA49" s="26"/>
      <c r="AB49" s="26"/>
      <c r="AC49" s="26"/>
      <c r="AD49" s="26"/>
      <c r="AE49" s="65" t="s">
        <v>6</v>
      </c>
      <c r="AF49" s="65"/>
      <c r="AG49" s="65"/>
      <c r="AH49" s="65"/>
      <c r="AI49" s="65"/>
      <c r="AJ49" s="65"/>
      <c r="AK49" s="65"/>
      <c r="AL49" s="65"/>
      <c r="AM49" s="7"/>
    </row>
    <row r="50" spans="2:39" ht="12" customHeight="1">
      <c r="B50" s="6"/>
      <c r="C50" s="24" t="s">
        <v>23</v>
      </c>
      <c r="D50" s="24"/>
      <c r="E50" s="24"/>
      <c r="F50" s="2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66"/>
      <c r="V50" s="66"/>
      <c r="W50" s="66"/>
      <c r="X50" s="66"/>
      <c r="Y50" s="66"/>
      <c r="Z50" s="66"/>
      <c r="AA50" s="25"/>
      <c r="AB50" s="25"/>
      <c r="AC50" s="25"/>
      <c r="AD50" s="25"/>
      <c r="AE50" s="66"/>
      <c r="AF50" s="66"/>
      <c r="AG50" s="66"/>
      <c r="AH50" s="66"/>
      <c r="AI50" s="66"/>
      <c r="AJ50" s="66"/>
      <c r="AK50" s="66"/>
      <c r="AL50" s="66"/>
      <c r="AM50" s="7"/>
    </row>
    <row r="51" spans="2:39" ht="12" customHeight="1">
      <c r="B51" s="6"/>
      <c r="C51" s="24"/>
      <c r="D51" s="24"/>
      <c r="E51" s="24"/>
      <c r="F51" s="2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65" t="s">
        <v>0</v>
      </c>
      <c r="V51" s="65"/>
      <c r="W51" s="65"/>
      <c r="X51" s="65"/>
      <c r="Y51" s="65"/>
      <c r="Z51" s="65"/>
      <c r="AA51" s="26"/>
      <c r="AB51" s="26"/>
      <c r="AC51" s="26"/>
      <c r="AD51" s="26"/>
      <c r="AE51" s="65" t="s">
        <v>6</v>
      </c>
      <c r="AF51" s="65"/>
      <c r="AG51" s="65"/>
      <c r="AH51" s="65"/>
      <c r="AI51" s="65"/>
      <c r="AJ51" s="65"/>
      <c r="AK51" s="65"/>
      <c r="AL51" s="65"/>
      <c r="AM51" s="7"/>
    </row>
    <row r="52" spans="2:39" ht="12" customHeight="1">
      <c r="B52" s="6"/>
      <c r="C52" s="24"/>
      <c r="D52" s="24"/>
      <c r="E52" s="24"/>
      <c r="F52" s="2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7"/>
    </row>
    <row r="53" spans="2:39" ht="12" customHeight="1">
      <c r="B53" s="6"/>
      <c r="C53" s="24"/>
      <c r="D53" s="24"/>
      <c r="E53" s="24"/>
      <c r="F53" s="2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7"/>
    </row>
    <row r="54" spans="1:79" s="10" customFormat="1" ht="12" customHeight="1">
      <c r="A54" s="36"/>
      <c r="B54" s="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7"/>
      <c r="X54" s="17"/>
      <c r="Y54" s="17"/>
      <c r="Z54" s="17"/>
      <c r="AA54" s="17"/>
      <c r="AB54" s="17"/>
      <c r="AC54" s="15"/>
      <c r="AD54" s="15"/>
      <c r="AE54" s="15"/>
      <c r="AF54" s="15"/>
      <c r="AG54" s="15"/>
      <c r="AH54" s="15"/>
      <c r="AI54" s="15"/>
      <c r="AJ54" s="15"/>
      <c r="AK54" s="15"/>
      <c r="AL54" s="18"/>
      <c r="AM54" s="9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</row>
    <row r="55" spans="2:79" ht="11.25" thickBot="1"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3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</row>
    <row r="56" spans="43:79" ht="10.5">
      <c r="AQ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21"/>
      <c r="BR56" s="19"/>
      <c r="BS56" s="19"/>
      <c r="BT56" s="19"/>
      <c r="BU56" s="19"/>
      <c r="BV56" s="19"/>
      <c r="BW56" s="19"/>
      <c r="BX56" s="19"/>
      <c r="BY56" s="19"/>
      <c r="BZ56" s="19"/>
      <c r="CA56" s="19"/>
    </row>
    <row r="57" spans="43:79" ht="10.5">
      <c r="AQ57" s="16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21"/>
      <c r="BM57" s="21"/>
      <c r="BN57" s="21"/>
      <c r="BO57" s="21"/>
      <c r="BP57" s="21"/>
      <c r="BQ57" s="21"/>
      <c r="BR57" s="19"/>
      <c r="BS57" s="19"/>
      <c r="BT57" s="19"/>
      <c r="BU57" s="19"/>
      <c r="BV57" s="19"/>
      <c r="BW57" s="19"/>
      <c r="BX57" s="19"/>
      <c r="BY57" s="19"/>
      <c r="BZ57" s="19"/>
      <c r="CA57" s="19"/>
    </row>
    <row r="58" spans="3:79" ht="10.5">
      <c r="C58" s="1"/>
      <c r="D58" s="1"/>
      <c r="E58" s="1"/>
      <c r="AQ58" s="20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21"/>
      <c r="BM58" s="21"/>
      <c r="BN58" s="21"/>
      <c r="BO58" s="21"/>
      <c r="BP58" s="21"/>
      <c r="BQ58" s="21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3:79" ht="10.5">
      <c r="C59" s="1"/>
      <c r="D59" s="1"/>
      <c r="E59" s="1"/>
      <c r="AQ59" s="20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21"/>
      <c r="BM59" s="21"/>
      <c r="BN59" s="21"/>
      <c r="BO59" s="21"/>
      <c r="BP59" s="21"/>
      <c r="BQ59" s="21"/>
      <c r="BR59" s="19"/>
      <c r="BS59" s="19"/>
      <c r="BT59" s="19"/>
      <c r="BU59" s="19"/>
      <c r="BV59" s="19"/>
      <c r="BW59" s="19"/>
      <c r="BX59" s="19"/>
      <c r="BY59" s="19"/>
      <c r="BZ59" s="19"/>
      <c r="CA59" s="19"/>
    </row>
    <row r="60" spans="3:79" ht="10.5">
      <c r="C60" s="1"/>
      <c r="D60" s="1"/>
      <c r="E60" s="1"/>
      <c r="AQ60" s="20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21"/>
      <c r="BM60" s="21"/>
      <c r="BN60" s="21"/>
      <c r="BO60" s="21"/>
      <c r="BP60" s="21"/>
      <c r="BQ60" s="21"/>
      <c r="BR60" s="19"/>
      <c r="BS60" s="19"/>
      <c r="BT60" s="19"/>
      <c r="BU60" s="19"/>
      <c r="BV60" s="19"/>
      <c r="BW60" s="19"/>
      <c r="BX60" s="19"/>
      <c r="BY60" s="19"/>
      <c r="BZ60" s="19"/>
      <c r="CA60" s="19"/>
    </row>
    <row r="61" spans="3:79" ht="10.5">
      <c r="C61" s="1"/>
      <c r="D61" s="1"/>
      <c r="E61" s="1"/>
      <c r="AQ61" s="20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21"/>
      <c r="BM61" s="21"/>
      <c r="BN61" s="21"/>
      <c r="BO61" s="21"/>
      <c r="BP61" s="21"/>
      <c r="BQ61" s="21"/>
      <c r="BR61" s="19"/>
      <c r="BS61" s="19"/>
      <c r="BT61" s="19"/>
      <c r="BU61" s="19"/>
      <c r="BV61" s="19"/>
      <c r="BW61" s="19"/>
      <c r="BX61" s="19"/>
      <c r="BY61" s="19"/>
      <c r="BZ61" s="19"/>
      <c r="CA61" s="19"/>
    </row>
    <row r="62" spans="3:79" ht="10.5">
      <c r="C62" s="1"/>
      <c r="D62" s="1"/>
      <c r="E62" s="1"/>
      <c r="AQ62" s="20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1"/>
      <c r="BM62" s="21"/>
      <c r="BN62" s="21"/>
      <c r="BO62" s="21"/>
      <c r="BP62" s="21"/>
      <c r="BQ62" s="21"/>
      <c r="BR62" s="19"/>
      <c r="BS62" s="19"/>
      <c r="BT62" s="19"/>
      <c r="BU62" s="19"/>
      <c r="BV62" s="19"/>
      <c r="BW62" s="19"/>
      <c r="BX62" s="19"/>
      <c r="BY62" s="19"/>
      <c r="BZ62" s="19"/>
      <c r="CA62" s="19"/>
    </row>
    <row r="63" spans="3:79" ht="10.5">
      <c r="C63" s="1"/>
      <c r="D63" s="1"/>
      <c r="E63" s="1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21"/>
      <c r="BM63" s="21"/>
      <c r="BN63" s="21"/>
      <c r="BO63" s="21"/>
      <c r="BP63" s="21"/>
      <c r="BQ63" s="21"/>
      <c r="BR63" s="19"/>
      <c r="BS63" s="19"/>
      <c r="BT63" s="19"/>
      <c r="BU63" s="19"/>
      <c r="BV63" s="19"/>
      <c r="BW63" s="19"/>
      <c r="BX63" s="19"/>
      <c r="BY63" s="19"/>
      <c r="BZ63" s="19"/>
      <c r="CA63" s="19"/>
    </row>
    <row r="64" spans="3:79" ht="10.5">
      <c r="C64" s="1"/>
      <c r="D64" s="1"/>
      <c r="E64" s="1"/>
      <c r="AQ64" s="20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</row>
    <row r="65" spans="3:79" ht="10.5">
      <c r="C65" s="1"/>
      <c r="D65" s="1"/>
      <c r="E65" s="1"/>
      <c r="AQ65" s="20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</row>
    <row r="66" spans="3:79" ht="10.5">
      <c r="C66" s="1"/>
      <c r="D66" s="1"/>
      <c r="E66" s="1"/>
      <c r="AQ66" s="20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</row>
    <row r="67" spans="3:79" ht="10.5">
      <c r="C67" s="1"/>
      <c r="D67" s="1"/>
      <c r="E67" s="1"/>
      <c r="AQ67" s="20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</row>
    <row r="68" spans="3:79" ht="10.5">
      <c r="C68" s="1"/>
      <c r="D68" s="1"/>
      <c r="E68" s="1"/>
      <c r="AQ68" s="20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</row>
    <row r="69" spans="3:79" ht="10.5">
      <c r="C69" s="1"/>
      <c r="D69" s="1"/>
      <c r="E69" s="1"/>
      <c r="AQ69" s="20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</row>
    <row r="70" spans="3:5" ht="10.5">
      <c r="C70" s="1"/>
      <c r="D70" s="1"/>
      <c r="E70" s="1"/>
    </row>
  </sheetData>
  <sheetProtection/>
  <mergeCells count="100">
    <mergeCell ref="C20:D20"/>
    <mergeCell ref="C22:D22"/>
    <mergeCell ref="E22:AE22"/>
    <mergeCell ref="AF26:AL26"/>
    <mergeCell ref="AF27:AL27"/>
    <mergeCell ref="C26:D26"/>
    <mergeCell ref="C27:D27"/>
    <mergeCell ref="E26:AE26"/>
    <mergeCell ref="E27:AE27"/>
    <mergeCell ref="C19:D19"/>
    <mergeCell ref="E19:AE19"/>
    <mergeCell ref="P14:AL14"/>
    <mergeCell ref="C25:D25"/>
    <mergeCell ref="C23:D23"/>
    <mergeCell ref="C24:D24"/>
    <mergeCell ref="C21:D21"/>
    <mergeCell ref="AF22:AL22"/>
    <mergeCell ref="C14:O14"/>
    <mergeCell ref="C15:AL15"/>
    <mergeCell ref="Y6:AL6"/>
    <mergeCell ref="T7:AL7"/>
    <mergeCell ref="T8:AL8"/>
    <mergeCell ref="T9:Y9"/>
    <mergeCell ref="C13:AL13"/>
    <mergeCell ref="C16:AL16"/>
    <mergeCell ref="AF25:AL25"/>
    <mergeCell ref="E24:AE24"/>
    <mergeCell ref="E20:AE20"/>
    <mergeCell ref="E25:AE25"/>
    <mergeCell ref="E21:AE21"/>
    <mergeCell ref="AF23:AL23"/>
    <mergeCell ref="AF24:AL24"/>
    <mergeCell ref="AF20:AL20"/>
    <mergeCell ref="AF21:AL21"/>
    <mergeCell ref="T10:Y10"/>
    <mergeCell ref="AA9:AL9"/>
    <mergeCell ref="AA10:AL10"/>
    <mergeCell ref="W11:AA11"/>
    <mergeCell ref="E23:AE23"/>
    <mergeCell ref="AF19:AL19"/>
    <mergeCell ref="E34:AE34"/>
    <mergeCell ref="T4:X4"/>
    <mergeCell ref="T5:X5"/>
    <mergeCell ref="Y5:AL5"/>
    <mergeCell ref="AF33:AL33"/>
    <mergeCell ref="AF34:AL34"/>
    <mergeCell ref="AF28:AL28"/>
    <mergeCell ref="E32:AE32"/>
    <mergeCell ref="AF31:AL31"/>
    <mergeCell ref="AF32:AL32"/>
    <mergeCell ref="C28:D28"/>
    <mergeCell ref="C29:D29"/>
    <mergeCell ref="C30:D30"/>
    <mergeCell ref="C31:D31"/>
    <mergeCell ref="E33:AE33"/>
    <mergeCell ref="E28:AE28"/>
    <mergeCell ref="E29:AE29"/>
    <mergeCell ref="E30:AE30"/>
    <mergeCell ref="AF29:AL29"/>
    <mergeCell ref="AF30:AL30"/>
    <mergeCell ref="C45:M45"/>
    <mergeCell ref="AF35:AL35"/>
    <mergeCell ref="C32:D32"/>
    <mergeCell ref="C33:D33"/>
    <mergeCell ref="C34:D34"/>
    <mergeCell ref="C35:D35"/>
    <mergeCell ref="E35:AE35"/>
    <mergeCell ref="E31:AE31"/>
    <mergeCell ref="U51:Z51"/>
    <mergeCell ref="AE51:AL51"/>
    <mergeCell ref="U48:Z48"/>
    <mergeCell ref="AE48:AL48"/>
    <mergeCell ref="U49:Z49"/>
    <mergeCell ref="AE49:AL49"/>
    <mergeCell ref="U50:Z50"/>
    <mergeCell ref="AE50:AL50"/>
    <mergeCell ref="C36:D36"/>
    <mergeCell ref="E36:AE36"/>
    <mergeCell ref="AF36:AL36"/>
    <mergeCell ref="C37:D37"/>
    <mergeCell ref="E37:AE37"/>
    <mergeCell ref="AF37:AL37"/>
    <mergeCell ref="C43:D43"/>
    <mergeCell ref="E43:AE43"/>
    <mergeCell ref="E38:AE38"/>
    <mergeCell ref="E39:AE39"/>
    <mergeCell ref="C38:D38"/>
    <mergeCell ref="C39:D39"/>
    <mergeCell ref="C41:D41"/>
    <mergeCell ref="E40:AE40"/>
    <mergeCell ref="E41:AE41"/>
    <mergeCell ref="C40:D40"/>
    <mergeCell ref="E42:AE42"/>
    <mergeCell ref="C42:D42"/>
    <mergeCell ref="AF38:AL38"/>
    <mergeCell ref="AF39:AL39"/>
    <mergeCell ref="AF40:AL40"/>
    <mergeCell ref="AF41:AL41"/>
    <mergeCell ref="AF42:AL42"/>
    <mergeCell ref="AF43:AL4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T43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1" width="7.375" style="35" bestFit="1" customWidth="1"/>
    <col min="2" max="2" width="2.75390625" style="2" customWidth="1"/>
    <col min="3" max="3" width="6.625" style="2" customWidth="1"/>
    <col min="4" max="4" width="67.25390625" style="2" customWidth="1"/>
    <col min="5" max="5" width="14.875" style="2" customWidth="1"/>
    <col min="6" max="7" width="2.75390625" style="2" customWidth="1"/>
    <col min="8" max="8" width="18.625" style="2" customWidth="1"/>
    <col min="9" max="9" width="6.625" style="2" bestFit="1" customWidth="1"/>
    <col min="10" max="16384" width="2.75390625" style="2" customWidth="1"/>
  </cols>
  <sheetData>
    <row r="1" spans="1:2" ht="11.25" thickBot="1">
      <c r="A1" s="2"/>
      <c r="B1" s="37" t="s">
        <v>24</v>
      </c>
    </row>
    <row r="2" spans="2:6" ht="12" customHeight="1">
      <c r="B2" s="3"/>
      <c r="C2" s="4"/>
      <c r="D2" s="4"/>
      <c r="E2" s="4"/>
      <c r="F2" s="5"/>
    </row>
    <row r="3" spans="2:6" ht="12" customHeight="1">
      <c r="B3" s="6"/>
      <c r="C3" s="77" t="s">
        <v>50</v>
      </c>
      <c r="D3" s="77"/>
      <c r="E3" s="77"/>
      <c r="F3" s="7"/>
    </row>
    <row r="4" spans="2:6" ht="12" customHeight="1">
      <c r="B4" s="6"/>
      <c r="C4" s="83" t="str">
        <f>Калькуляция!P14</f>
        <v>по организации экскурсионного обслуживания и расчета отпускной </v>
      </c>
      <c r="D4" s="83"/>
      <c r="E4" s="83"/>
      <c r="F4" s="7"/>
    </row>
    <row r="5" spans="2:6" ht="12" customHeight="1">
      <c r="B5" s="6"/>
      <c r="C5" s="78" t="str">
        <f>Калькуляция!C16</f>
        <v>"Замки Беларуси"</v>
      </c>
      <c r="D5" s="78"/>
      <c r="E5" s="78"/>
      <c r="F5" s="7"/>
    </row>
    <row r="6" spans="2:6" ht="12" customHeight="1">
      <c r="B6" s="6"/>
      <c r="C6" s="24"/>
      <c r="D6" s="24"/>
      <c r="E6" s="14"/>
      <c r="F6" s="7"/>
    </row>
    <row r="7" spans="2:6" ht="33" customHeight="1">
      <c r="B7" s="6"/>
      <c r="C7" s="33" t="s">
        <v>1</v>
      </c>
      <c r="D7" s="33" t="s">
        <v>25</v>
      </c>
      <c r="E7" s="39" t="s">
        <v>49</v>
      </c>
      <c r="F7" s="7"/>
    </row>
    <row r="8" spans="1:6" ht="12" customHeight="1">
      <c r="A8" s="35">
        <v>0.1</v>
      </c>
      <c r="B8" s="6"/>
      <c r="C8" s="32">
        <v>1</v>
      </c>
      <c r="D8" s="31" t="s">
        <v>31</v>
      </c>
      <c r="E8" s="30">
        <v>58000</v>
      </c>
      <c r="F8" s="7"/>
    </row>
    <row r="9" spans="2:6" ht="12" customHeight="1">
      <c r="B9" s="6"/>
      <c r="C9" s="32">
        <v>2</v>
      </c>
      <c r="D9" s="31" t="s">
        <v>32</v>
      </c>
      <c r="E9" s="30"/>
      <c r="F9" s="7"/>
    </row>
    <row r="10" spans="1:6" ht="24" customHeight="1">
      <c r="A10" s="35">
        <v>0.34</v>
      </c>
      <c r="B10" s="6"/>
      <c r="C10" s="43" t="s">
        <v>34</v>
      </c>
      <c r="D10" s="41" t="s">
        <v>14</v>
      </c>
      <c r="E10" s="34">
        <f>E8*A10</f>
        <v>19720</v>
      </c>
      <c r="F10" s="7"/>
    </row>
    <row r="11" spans="1:6" ht="21" customHeight="1">
      <c r="A11" s="35">
        <v>0.002</v>
      </c>
      <c r="B11" s="6"/>
      <c r="C11" s="43" t="s">
        <v>35</v>
      </c>
      <c r="D11" s="41" t="s">
        <v>15</v>
      </c>
      <c r="E11" s="34">
        <f>E8*A11</f>
        <v>116</v>
      </c>
      <c r="F11" s="7"/>
    </row>
    <row r="12" spans="2:6" ht="12" customHeight="1">
      <c r="B12" s="6"/>
      <c r="C12" s="32">
        <v>3</v>
      </c>
      <c r="D12" s="31" t="s">
        <v>40</v>
      </c>
      <c r="E12" s="30">
        <v>8900</v>
      </c>
      <c r="F12" s="7"/>
    </row>
    <row r="13" spans="2:6" ht="12" customHeight="1">
      <c r="B13" s="6"/>
      <c r="C13" s="32">
        <v>4</v>
      </c>
      <c r="D13" s="31" t="s">
        <v>27</v>
      </c>
      <c r="E13" s="30">
        <v>5600</v>
      </c>
      <c r="F13" s="7"/>
    </row>
    <row r="14" spans="2:6" ht="12" customHeight="1">
      <c r="B14" s="6"/>
      <c r="C14" s="32">
        <v>5</v>
      </c>
      <c r="D14" s="31" t="s">
        <v>26</v>
      </c>
      <c r="E14" s="30">
        <v>650</v>
      </c>
      <c r="F14" s="7"/>
    </row>
    <row r="15" spans="2:6" ht="12" customHeight="1">
      <c r="B15" s="6"/>
      <c r="C15" s="32">
        <v>6</v>
      </c>
      <c r="D15" s="31" t="s">
        <v>41</v>
      </c>
      <c r="E15" s="30">
        <v>2400</v>
      </c>
      <c r="F15" s="7"/>
    </row>
    <row r="16" spans="2:6" ht="12" customHeight="1">
      <c r="B16" s="6"/>
      <c r="C16" s="32">
        <v>7</v>
      </c>
      <c r="D16" s="31" t="s">
        <v>42</v>
      </c>
      <c r="E16" s="30">
        <v>3850</v>
      </c>
      <c r="F16" s="7"/>
    </row>
    <row r="17" spans="2:6" ht="12" customHeight="1">
      <c r="B17" s="6"/>
      <c r="C17" s="32">
        <v>8</v>
      </c>
      <c r="D17" s="31" t="s">
        <v>30</v>
      </c>
      <c r="E17" s="30">
        <v>2870</v>
      </c>
      <c r="F17" s="7"/>
    </row>
    <row r="18" spans="2:6" ht="12" customHeight="1">
      <c r="B18" s="6"/>
      <c r="C18" s="32">
        <v>9</v>
      </c>
      <c r="D18" s="31" t="s">
        <v>29</v>
      </c>
      <c r="E18" s="30">
        <v>320</v>
      </c>
      <c r="F18" s="7"/>
    </row>
    <row r="19" spans="2:6" ht="12" customHeight="1">
      <c r="B19" s="6"/>
      <c r="C19" s="32">
        <v>10</v>
      </c>
      <c r="D19" s="31" t="s">
        <v>43</v>
      </c>
      <c r="E19" s="30">
        <v>620</v>
      </c>
      <c r="F19" s="7"/>
    </row>
    <row r="20" spans="2:6" ht="12" customHeight="1">
      <c r="B20" s="6"/>
      <c r="C20" s="32">
        <v>11</v>
      </c>
      <c r="D20" s="31" t="s">
        <v>44</v>
      </c>
      <c r="E20" s="30">
        <v>100</v>
      </c>
      <c r="F20" s="7"/>
    </row>
    <row r="21" spans="2:6" ht="12" customHeight="1">
      <c r="B21" s="6"/>
      <c r="C21" s="32">
        <v>12</v>
      </c>
      <c r="D21" s="31" t="s">
        <v>28</v>
      </c>
      <c r="E21" s="30">
        <v>7500</v>
      </c>
      <c r="F21" s="7"/>
    </row>
    <row r="22" spans="2:6" ht="12" customHeight="1">
      <c r="B22" s="6"/>
      <c r="C22" s="32">
        <v>13</v>
      </c>
      <c r="D22" s="31" t="s">
        <v>45</v>
      </c>
      <c r="E22" s="30">
        <v>2500</v>
      </c>
      <c r="F22" s="7"/>
    </row>
    <row r="23" spans="2:6" ht="12" customHeight="1">
      <c r="B23" s="6"/>
      <c r="C23" s="32">
        <v>14</v>
      </c>
      <c r="D23" s="31" t="s">
        <v>46</v>
      </c>
      <c r="E23" s="30">
        <v>6500</v>
      </c>
      <c r="F23" s="7"/>
    </row>
    <row r="24" spans="2:6" ht="12" customHeight="1">
      <c r="B24" s="6"/>
      <c r="C24" s="32">
        <v>15</v>
      </c>
      <c r="D24" s="31" t="s">
        <v>38</v>
      </c>
      <c r="E24" s="30">
        <v>9000</v>
      </c>
      <c r="F24" s="7"/>
    </row>
    <row r="25" spans="2:6" ht="12" customHeight="1">
      <c r="B25" s="6"/>
      <c r="C25" s="32">
        <v>16</v>
      </c>
      <c r="D25" s="31" t="s">
        <v>47</v>
      </c>
      <c r="E25" s="34">
        <f>Калькуляция!AF20</f>
        <v>100000</v>
      </c>
      <c r="F25" s="7"/>
    </row>
    <row r="26" spans="2:6" ht="12" customHeight="1">
      <c r="B26" s="6"/>
      <c r="C26" s="40"/>
      <c r="D26" s="53" t="s">
        <v>48</v>
      </c>
      <c r="E26" s="42">
        <f>ROUND(SUM(E8:E24)/E25,4)</f>
        <v>1.2865</v>
      </c>
      <c r="F26" s="7"/>
    </row>
    <row r="27" spans="2:6" ht="12" customHeight="1">
      <c r="B27" s="6"/>
      <c r="C27" s="24"/>
      <c r="D27" s="24"/>
      <c r="E27" s="14"/>
      <c r="F27" s="7"/>
    </row>
    <row r="28" spans="2:46" ht="11.25" thickBot="1">
      <c r="B28" s="11"/>
      <c r="C28" s="12"/>
      <c r="D28" s="12"/>
      <c r="E28" s="12"/>
      <c r="F28" s="13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</row>
    <row r="29" spans="10:46" ht="10.5">
      <c r="J29" s="20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1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2:46" ht="10.5">
      <c r="B30" s="16"/>
      <c r="C30" s="45"/>
      <c r="D30" s="45"/>
      <c r="E30" s="45"/>
      <c r="F30" s="45"/>
      <c r="G30" s="45"/>
      <c r="H30" s="16"/>
      <c r="I30" s="16"/>
      <c r="J30" s="16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1"/>
      <c r="AF30" s="21"/>
      <c r="AG30" s="21"/>
      <c r="AH30" s="21"/>
      <c r="AI30" s="21"/>
      <c r="AJ30" s="21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2:46" ht="10.5">
      <c r="B31" s="16"/>
      <c r="C31" s="46"/>
      <c r="D31" s="82"/>
      <c r="E31" s="82"/>
      <c r="F31" s="45"/>
      <c r="G31" s="45"/>
      <c r="H31" s="16"/>
      <c r="I31" s="16"/>
      <c r="J31" s="20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21"/>
      <c r="AF31" s="21"/>
      <c r="AG31" s="21"/>
      <c r="AH31" s="21"/>
      <c r="AI31" s="21"/>
      <c r="AJ31" s="21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2:46" ht="10.5">
      <c r="B32" s="16"/>
      <c r="C32" s="47"/>
      <c r="D32" s="49"/>
      <c r="E32" s="51"/>
      <c r="F32" s="45"/>
      <c r="G32" s="45"/>
      <c r="H32" s="16"/>
      <c r="I32" s="16"/>
      <c r="J32" s="20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1"/>
      <c r="AF32" s="21"/>
      <c r="AG32" s="21"/>
      <c r="AH32" s="21"/>
      <c r="AI32" s="21"/>
      <c r="AJ32" s="21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2:46" ht="10.5">
      <c r="B33" s="16"/>
      <c r="C33" s="47"/>
      <c r="D33" s="49"/>
      <c r="E33" s="51"/>
      <c r="F33" s="45"/>
      <c r="G33" s="45"/>
      <c r="H33" s="16"/>
      <c r="I33" s="16"/>
      <c r="J33" s="20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1"/>
      <c r="AF33" s="21"/>
      <c r="AG33" s="21"/>
      <c r="AH33" s="21"/>
      <c r="AI33" s="21"/>
      <c r="AJ33" s="21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2:46" ht="10.5">
      <c r="B34" s="16"/>
      <c r="C34" s="47"/>
      <c r="D34" s="49"/>
      <c r="E34" s="51"/>
      <c r="F34" s="45"/>
      <c r="G34" s="45"/>
      <c r="H34" s="16"/>
      <c r="I34" s="16"/>
      <c r="J34" s="20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1"/>
      <c r="AF34" s="21"/>
      <c r="AG34" s="21"/>
      <c r="AH34" s="21"/>
      <c r="AI34" s="21"/>
      <c r="AJ34" s="21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2:46" ht="10.5">
      <c r="B35" s="16"/>
      <c r="C35" s="45"/>
      <c r="D35" s="50"/>
      <c r="E35" s="52"/>
      <c r="F35" s="45"/>
      <c r="G35" s="45"/>
      <c r="H35" s="16"/>
      <c r="I35" s="16"/>
      <c r="J35" s="20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1"/>
      <c r="AF35" s="21"/>
      <c r="AG35" s="21"/>
      <c r="AH35" s="21"/>
      <c r="AI35" s="21"/>
      <c r="AJ35" s="21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2:46" ht="10.5">
      <c r="B36" s="16"/>
      <c r="C36" s="45"/>
      <c r="D36" s="47"/>
      <c r="E36" s="47"/>
      <c r="F36" s="45"/>
      <c r="G36" s="45"/>
      <c r="H36" s="16"/>
      <c r="I36" s="16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21"/>
      <c r="AF36" s="21"/>
      <c r="AG36" s="21"/>
      <c r="AH36" s="21"/>
      <c r="AI36" s="21"/>
      <c r="AJ36" s="21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2:46" ht="10.5">
      <c r="B37" s="16"/>
      <c r="C37" s="45"/>
      <c r="D37" s="47"/>
      <c r="E37" s="47"/>
      <c r="F37" s="45"/>
      <c r="G37" s="45"/>
      <c r="H37" s="16"/>
      <c r="I37" s="16"/>
      <c r="J37" s="20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</row>
    <row r="38" spans="2:46" ht="10.5">
      <c r="B38" s="16"/>
      <c r="C38" s="45"/>
      <c r="D38" s="47"/>
      <c r="E38" s="16"/>
      <c r="F38" s="16"/>
      <c r="G38" s="16"/>
      <c r="H38" s="16"/>
      <c r="I38" s="16"/>
      <c r="J38" s="20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</row>
    <row r="39" spans="3:46" ht="10.5">
      <c r="C39" s="1"/>
      <c r="D39" s="44"/>
      <c r="E39" s="48"/>
      <c r="J39" s="20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3:46" ht="10.5">
      <c r="C40" s="1"/>
      <c r="D40" s="44"/>
      <c r="J40" s="20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3:46" ht="10.5">
      <c r="C41" s="1"/>
      <c r="D41" s="1"/>
      <c r="J41" s="20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3:46" ht="10.5">
      <c r="C42" s="1"/>
      <c r="D42" s="1"/>
      <c r="J42" s="20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</row>
    <row r="43" spans="3:4" ht="10.5">
      <c r="C43" s="1"/>
      <c r="D43" s="1"/>
    </row>
  </sheetData>
  <sheetProtection/>
  <mergeCells count="4">
    <mergeCell ref="D31:E31"/>
    <mergeCell ref="C3:E3"/>
    <mergeCell ref="C4:E4"/>
    <mergeCell ref="C5:E5"/>
  </mergeCells>
  <printOptions/>
  <pageMargins left="0.7" right="0.7" top="0.75" bottom="0.75" header="0.3" footer="0.3"/>
  <pageSetup horizontalDpi="600" verticalDpi="6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2010-08-16T06:31:05Z</cp:lastPrinted>
  <dcterms:created xsi:type="dcterms:W3CDTF">2003-10-18T11:05:50Z</dcterms:created>
  <dcterms:modified xsi:type="dcterms:W3CDTF">2021-03-17T10:23:15Z</dcterms:modified>
  <cp:category/>
  <cp:version/>
  <cp:contentType/>
  <cp:contentStatus/>
</cp:coreProperties>
</file>